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bookViews>
    <workbookView xWindow="1485" yWindow="1485" windowWidth="14400" windowHeight="8265" tabRatio="672"/>
  </bookViews>
  <sheets>
    <sheet name="課題文" sheetId="43" r:id="rId1"/>
    <sheet name="年齢別人数" sheetId="61" r:id="rId2"/>
    <sheet name="解答例・課題1" sheetId="39" r:id="rId3"/>
    <sheet name="出張旅費精算書" sheetId="62" r:id="rId4"/>
    <sheet name="日当一覧" sheetId="63" r:id="rId5"/>
    <sheet name="解答例・出張旅費精算書" sheetId="64" r:id="rId6"/>
    <sheet name="受講者名簿秋" sheetId="49" r:id="rId7"/>
    <sheet name="解答例・課題3（年齢関数・フィルタ設定）" sheetId="54" r:id="rId8"/>
    <sheet name="統計データ" sheetId="56" r:id="rId9"/>
    <sheet name="解答例・課題4" sheetId="57" r:id="rId10"/>
    <sheet name="県別コンビニ数" sheetId="58" r:id="rId11"/>
    <sheet name="分析結果" sheetId="59" r:id="rId12"/>
    <sheet name="削除予定作業シート" sheetId="60" r:id="rId13"/>
  </sheets>
  <definedNames>
    <definedName name="_xlnm._FilterDatabase" localSheetId="7" hidden="1">'解答例・課題3（年齢関数・フィルタ設定）'!$A$1:$H$51</definedName>
    <definedName name="_xlnm._FilterDatabase" localSheetId="10" hidden="1">県別コンビニ数!$A$1:$M$48</definedName>
    <definedName name="_xlnm._FilterDatabase" localSheetId="6" hidden="1">受講者名簿秋!$A$1:$G$51</definedName>
    <definedName name="_xlnm._FilterDatabase" localSheetId="11" hidden="1">分析結果!$A$1:$AC$49</definedName>
    <definedName name="_xlchart.v5.0" hidden="1">分析結果!$B$1</definedName>
    <definedName name="_xlchart.v5.1" hidden="1">分析結果!$B$2:$B$48</definedName>
    <definedName name="_xlchart.v5.2" hidden="1">分析結果!$C$1</definedName>
    <definedName name="_xlchart.v5.3" hidden="1">分析結果!$C$2:$C$48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64" l="1"/>
  <c r="M27" i="64" s="1"/>
  <c r="Q32" i="64" s="1"/>
  <c r="M23" i="64"/>
  <c r="Q31" i="64" s="1"/>
  <c r="M17" i="64"/>
  <c r="Q30" i="64" s="1"/>
  <c r="Q33" i="64" s="1"/>
  <c r="Q35" i="64" s="1"/>
  <c r="M27" i="62"/>
  <c r="Q32" i="62" s="1"/>
  <c r="D27" i="62"/>
  <c r="M23" i="62"/>
  <c r="Q31" i="62" s="1"/>
  <c r="M17" i="62"/>
  <c r="Q30" i="62" s="1"/>
  <c r="Q6" i="39"/>
  <c r="Q5" i="39"/>
  <c r="Q4" i="39"/>
  <c r="Q3" i="39"/>
  <c r="Q2" i="39"/>
  <c r="O9" i="39"/>
  <c r="O7" i="39"/>
  <c r="O6" i="39"/>
  <c r="O5" i="39"/>
  <c r="O4" i="39"/>
  <c r="O3" i="39"/>
  <c r="O2" i="39"/>
  <c r="Q33" i="62" l="1"/>
  <c r="Q35" i="62" s="1"/>
  <c r="R2" i="39" a="1"/>
  <c r="R2" i="39" s="1"/>
  <c r="O8" i="39"/>
  <c r="O10" i="39" l="1"/>
  <c r="D48" i="60" l="1"/>
  <c r="C48" i="60"/>
  <c r="D47" i="60"/>
  <c r="C47" i="60"/>
  <c r="D46" i="60"/>
  <c r="C46" i="60"/>
  <c r="D45" i="60"/>
  <c r="C45" i="60"/>
  <c r="D44" i="60"/>
  <c r="C44" i="60"/>
  <c r="D43" i="60"/>
  <c r="C43" i="60"/>
  <c r="D42" i="60"/>
  <c r="C42" i="60"/>
  <c r="D41" i="60"/>
  <c r="C41" i="60"/>
  <c r="D40" i="60"/>
  <c r="C40" i="60"/>
  <c r="D39" i="60"/>
  <c r="C39" i="60"/>
  <c r="D38" i="60"/>
  <c r="C38" i="60"/>
  <c r="D37" i="60"/>
  <c r="C37" i="60"/>
  <c r="D36" i="60"/>
  <c r="C36" i="60"/>
  <c r="D35" i="60"/>
  <c r="C35" i="60"/>
  <c r="D34" i="60"/>
  <c r="C34" i="60"/>
  <c r="D33" i="60"/>
  <c r="C33" i="60"/>
  <c r="D32" i="60"/>
  <c r="C32" i="60"/>
  <c r="D31" i="60"/>
  <c r="C31" i="60"/>
  <c r="D30" i="60"/>
  <c r="C30" i="60"/>
  <c r="D29" i="60"/>
  <c r="C29" i="60"/>
  <c r="D28" i="60"/>
  <c r="C28" i="60"/>
  <c r="D27" i="60"/>
  <c r="C27" i="60"/>
  <c r="D26" i="60"/>
  <c r="C26" i="60"/>
  <c r="D25" i="60"/>
  <c r="C25" i="60"/>
  <c r="D24" i="60"/>
  <c r="C24" i="60"/>
  <c r="D23" i="60"/>
  <c r="C23" i="60"/>
  <c r="D22" i="60"/>
  <c r="C22" i="60"/>
  <c r="D21" i="60"/>
  <c r="C21" i="60"/>
  <c r="D20" i="60"/>
  <c r="C20" i="60"/>
  <c r="D19" i="60"/>
  <c r="C19" i="60"/>
  <c r="D18" i="60"/>
  <c r="C18" i="60"/>
  <c r="D17" i="60"/>
  <c r="C17" i="60"/>
  <c r="D16" i="60"/>
  <c r="C16" i="60"/>
  <c r="D15" i="60"/>
  <c r="C15" i="60"/>
  <c r="D14" i="60"/>
  <c r="C14" i="60"/>
  <c r="D13" i="60"/>
  <c r="C13" i="60"/>
  <c r="D12" i="60"/>
  <c r="C12" i="60"/>
  <c r="D11" i="60"/>
  <c r="C11" i="60"/>
  <c r="D10" i="60"/>
  <c r="C10" i="60"/>
  <c r="D9" i="60"/>
  <c r="C9" i="60"/>
  <c r="D8" i="60"/>
  <c r="C8" i="60"/>
  <c r="D7" i="60"/>
  <c r="C7" i="60"/>
  <c r="D6" i="60"/>
  <c r="C6" i="60"/>
  <c r="D5" i="60"/>
  <c r="C5" i="60"/>
  <c r="D4" i="60"/>
  <c r="C4" i="60"/>
  <c r="D3" i="60"/>
  <c r="C3" i="60"/>
  <c r="D2" i="60"/>
  <c r="C2" i="60"/>
  <c r="M49" i="59"/>
  <c r="L49" i="59"/>
  <c r="K49" i="59"/>
  <c r="J49" i="59"/>
  <c r="I49" i="59"/>
  <c r="H49" i="59"/>
  <c r="G49" i="59"/>
  <c r="F49" i="59"/>
  <c r="E49" i="59"/>
  <c r="D49" i="59"/>
  <c r="C49" i="59" s="1"/>
  <c r="AA48" i="59"/>
  <c r="M48" i="59"/>
  <c r="L48" i="59"/>
  <c r="K48" i="59"/>
  <c r="J48" i="59"/>
  <c r="I48" i="59"/>
  <c r="H48" i="59"/>
  <c r="G48" i="59"/>
  <c r="F48" i="59"/>
  <c r="E48" i="59"/>
  <c r="D48" i="59"/>
  <c r="C48" i="59" s="1"/>
  <c r="AA47" i="59"/>
  <c r="M47" i="59"/>
  <c r="L47" i="59"/>
  <c r="K47" i="59"/>
  <c r="J47" i="59"/>
  <c r="I47" i="59"/>
  <c r="H47" i="59"/>
  <c r="G47" i="59"/>
  <c r="F47" i="59"/>
  <c r="E47" i="59"/>
  <c r="D47" i="59"/>
  <c r="C47" i="59" s="1"/>
  <c r="AA46" i="59"/>
  <c r="M46" i="59"/>
  <c r="L46" i="59"/>
  <c r="K46" i="59"/>
  <c r="J46" i="59"/>
  <c r="I46" i="59"/>
  <c r="H46" i="59"/>
  <c r="G46" i="59"/>
  <c r="F46" i="59"/>
  <c r="E46" i="59"/>
  <c r="D46" i="59"/>
  <c r="C46" i="59" s="1"/>
  <c r="AA45" i="59"/>
  <c r="M45" i="59"/>
  <c r="L45" i="59"/>
  <c r="K45" i="59"/>
  <c r="J45" i="59"/>
  <c r="I45" i="59"/>
  <c r="H45" i="59"/>
  <c r="G45" i="59"/>
  <c r="F45" i="59"/>
  <c r="E45" i="59"/>
  <c r="D45" i="59"/>
  <c r="C45" i="59" s="1"/>
  <c r="AA44" i="59"/>
  <c r="M44" i="59"/>
  <c r="L44" i="59"/>
  <c r="K44" i="59"/>
  <c r="J44" i="59"/>
  <c r="I44" i="59"/>
  <c r="H44" i="59"/>
  <c r="G44" i="59"/>
  <c r="F44" i="59"/>
  <c r="E44" i="59"/>
  <c r="D44" i="59"/>
  <c r="C44" i="59" s="1"/>
  <c r="AA43" i="59"/>
  <c r="M43" i="59"/>
  <c r="L43" i="59"/>
  <c r="K43" i="59"/>
  <c r="J43" i="59"/>
  <c r="I43" i="59"/>
  <c r="H43" i="59"/>
  <c r="G43" i="59"/>
  <c r="F43" i="59"/>
  <c r="E43" i="59"/>
  <c r="D43" i="59"/>
  <c r="C43" i="59" s="1"/>
  <c r="AA42" i="59"/>
  <c r="M42" i="59"/>
  <c r="L42" i="59"/>
  <c r="K42" i="59"/>
  <c r="J42" i="59"/>
  <c r="I42" i="59"/>
  <c r="H42" i="59"/>
  <c r="G42" i="59"/>
  <c r="F42" i="59"/>
  <c r="E42" i="59"/>
  <c r="D42" i="59"/>
  <c r="C42" i="59" s="1"/>
  <c r="AA41" i="59"/>
  <c r="M41" i="59"/>
  <c r="L41" i="59"/>
  <c r="K41" i="59"/>
  <c r="J41" i="59"/>
  <c r="I41" i="59"/>
  <c r="H41" i="59"/>
  <c r="G41" i="59"/>
  <c r="F41" i="59"/>
  <c r="E41" i="59"/>
  <c r="D41" i="59"/>
  <c r="C41" i="59" s="1"/>
  <c r="AA40" i="59"/>
  <c r="M40" i="59"/>
  <c r="L40" i="59"/>
  <c r="K40" i="59"/>
  <c r="J40" i="59"/>
  <c r="I40" i="59"/>
  <c r="H40" i="59"/>
  <c r="G40" i="59"/>
  <c r="F40" i="59"/>
  <c r="E40" i="59"/>
  <c r="D40" i="59"/>
  <c r="C40" i="59" s="1"/>
  <c r="AA39" i="59"/>
  <c r="M39" i="59"/>
  <c r="L39" i="59"/>
  <c r="K39" i="59"/>
  <c r="J39" i="59"/>
  <c r="I39" i="59"/>
  <c r="H39" i="59"/>
  <c r="G39" i="59"/>
  <c r="F39" i="59"/>
  <c r="E39" i="59"/>
  <c r="D39" i="59"/>
  <c r="C39" i="59" s="1"/>
  <c r="AA38" i="59"/>
  <c r="M38" i="59"/>
  <c r="L38" i="59"/>
  <c r="K38" i="59"/>
  <c r="J38" i="59"/>
  <c r="I38" i="59"/>
  <c r="H38" i="59"/>
  <c r="G38" i="59"/>
  <c r="F38" i="59"/>
  <c r="E38" i="59"/>
  <c r="D38" i="59"/>
  <c r="C38" i="59" s="1"/>
  <c r="AA37" i="59"/>
  <c r="M37" i="59"/>
  <c r="L37" i="59"/>
  <c r="K37" i="59"/>
  <c r="J37" i="59"/>
  <c r="I37" i="59"/>
  <c r="H37" i="59"/>
  <c r="G37" i="59"/>
  <c r="F37" i="59"/>
  <c r="E37" i="59"/>
  <c r="D37" i="59"/>
  <c r="C37" i="59" s="1"/>
  <c r="AA36" i="59"/>
  <c r="M36" i="59"/>
  <c r="L36" i="59"/>
  <c r="K36" i="59"/>
  <c r="J36" i="59"/>
  <c r="I36" i="59"/>
  <c r="H36" i="59"/>
  <c r="G36" i="59"/>
  <c r="F36" i="59"/>
  <c r="E36" i="59"/>
  <c r="D36" i="59"/>
  <c r="C36" i="59" s="1"/>
  <c r="AA35" i="59"/>
  <c r="M35" i="59"/>
  <c r="L35" i="59"/>
  <c r="K35" i="59"/>
  <c r="J35" i="59"/>
  <c r="I35" i="59"/>
  <c r="H35" i="59"/>
  <c r="G35" i="59"/>
  <c r="F35" i="59"/>
  <c r="E35" i="59"/>
  <c r="D35" i="59"/>
  <c r="C35" i="59" s="1"/>
  <c r="AA34" i="59"/>
  <c r="M34" i="59"/>
  <c r="L34" i="59"/>
  <c r="K34" i="59"/>
  <c r="J34" i="59"/>
  <c r="I34" i="59"/>
  <c r="H34" i="59"/>
  <c r="G34" i="59"/>
  <c r="F34" i="59"/>
  <c r="E34" i="59"/>
  <c r="D34" i="59"/>
  <c r="C34" i="59" s="1"/>
  <c r="AA33" i="59"/>
  <c r="M33" i="59"/>
  <c r="L33" i="59"/>
  <c r="K33" i="59"/>
  <c r="J33" i="59"/>
  <c r="I33" i="59"/>
  <c r="H33" i="59"/>
  <c r="G33" i="59"/>
  <c r="F33" i="59"/>
  <c r="E33" i="59"/>
  <c r="D33" i="59"/>
  <c r="C33" i="59" s="1"/>
  <c r="AA32" i="59"/>
  <c r="M32" i="59"/>
  <c r="L32" i="59"/>
  <c r="K32" i="59"/>
  <c r="J32" i="59"/>
  <c r="I32" i="59"/>
  <c r="H32" i="59"/>
  <c r="G32" i="59"/>
  <c r="F32" i="59"/>
  <c r="E32" i="59"/>
  <c r="D32" i="59"/>
  <c r="C32" i="59" s="1"/>
  <c r="AA31" i="59"/>
  <c r="M31" i="59"/>
  <c r="L31" i="59"/>
  <c r="K31" i="59"/>
  <c r="J31" i="59"/>
  <c r="I31" i="59"/>
  <c r="H31" i="59"/>
  <c r="G31" i="59"/>
  <c r="F31" i="59"/>
  <c r="E31" i="59"/>
  <c r="D31" i="59"/>
  <c r="C31" i="59" s="1"/>
  <c r="AA30" i="59"/>
  <c r="M30" i="59"/>
  <c r="L30" i="59"/>
  <c r="K30" i="59"/>
  <c r="J30" i="59"/>
  <c r="I30" i="59"/>
  <c r="H30" i="59"/>
  <c r="G30" i="59"/>
  <c r="F30" i="59"/>
  <c r="E30" i="59"/>
  <c r="D30" i="59"/>
  <c r="C30" i="59" s="1"/>
  <c r="AA29" i="59"/>
  <c r="M29" i="59"/>
  <c r="L29" i="59"/>
  <c r="K29" i="59"/>
  <c r="J29" i="59"/>
  <c r="I29" i="59"/>
  <c r="H29" i="59"/>
  <c r="G29" i="59"/>
  <c r="F29" i="59"/>
  <c r="E29" i="59"/>
  <c r="D29" i="59"/>
  <c r="C29" i="59" s="1"/>
  <c r="AA28" i="59"/>
  <c r="M28" i="59"/>
  <c r="L28" i="59"/>
  <c r="K28" i="59"/>
  <c r="J28" i="59"/>
  <c r="I28" i="59"/>
  <c r="H28" i="59"/>
  <c r="G28" i="59"/>
  <c r="F28" i="59"/>
  <c r="E28" i="59"/>
  <c r="D28" i="59"/>
  <c r="C28" i="59" s="1"/>
  <c r="AA27" i="59"/>
  <c r="M27" i="59"/>
  <c r="L27" i="59"/>
  <c r="K27" i="59"/>
  <c r="J27" i="59"/>
  <c r="I27" i="59"/>
  <c r="H27" i="59"/>
  <c r="G27" i="59"/>
  <c r="F27" i="59"/>
  <c r="E27" i="59"/>
  <c r="D27" i="59"/>
  <c r="C27" i="59" s="1"/>
  <c r="AA26" i="59"/>
  <c r="M26" i="59"/>
  <c r="L26" i="59"/>
  <c r="K26" i="59"/>
  <c r="J26" i="59"/>
  <c r="I26" i="59"/>
  <c r="H26" i="59"/>
  <c r="G26" i="59"/>
  <c r="F26" i="59"/>
  <c r="E26" i="59"/>
  <c r="D26" i="59"/>
  <c r="C26" i="59" s="1"/>
  <c r="AA25" i="59"/>
  <c r="M25" i="59"/>
  <c r="L25" i="59"/>
  <c r="K25" i="59"/>
  <c r="J25" i="59"/>
  <c r="I25" i="59"/>
  <c r="H25" i="59"/>
  <c r="G25" i="59"/>
  <c r="F25" i="59"/>
  <c r="E25" i="59"/>
  <c r="D25" i="59"/>
  <c r="C25" i="59" s="1"/>
  <c r="AA24" i="59"/>
  <c r="M24" i="59"/>
  <c r="L24" i="59"/>
  <c r="K24" i="59"/>
  <c r="J24" i="59"/>
  <c r="I24" i="59"/>
  <c r="H24" i="59"/>
  <c r="G24" i="59"/>
  <c r="F24" i="59"/>
  <c r="E24" i="59"/>
  <c r="D24" i="59"/>
  <c r="C24" i="59" s="1"/>
  <c r="AA23" i="59"/>
  <c r="M23" i="59"/>
  <c r="L23" i="59"/>
  <c r="K23" i="59"/>
  <c r="J23" i="59"/>
  <c r="I23" i="59"/>
  <c r="H23" i="59"/>
  <c r="G23" i="59"/>
  <c r="F23" i="59"/>
  <c r="E23" i="59"/>
  <c r="D23" i="59"/>
  <c r="C23" i="59" s="1"/>
  <c r="AA22" i="59"/>
  <c r="M22" i="59"/>
  <c r="L22" i="59"/>
  <c r="K22" i="59"/>
  <c r="J22" i="59"/>
  <c r="I22" i="59"/>
  <c r="H22" i="59"/>
  <c r="G22" i="59"/>
  <c r="F22" i="59"/>
  <c r="E22" i="59"/>
  <c r="D22" i="59"/>
  <c r="C22" i="59" s="1"/>
  <c r="AA21" i="59"/>
  <c r="M21" i="59"/>
  <c r="L21" i="59"/>
  <c r="K21" i="59"/>
  <c r="J21" i="59"/>
  <c r="I21" i="59"/>
  <c r="H21" i="59"/>
  <c r="G21" i="59"/>
  <c r="F21" i="59"/>
  <c r="E21" i="59"/>
  <c r="D21" i="59"/>
  <c r="C21" i="59" s="1"/>
  <c r="AA20" i="59"/>
  <c r="M20" i="59"/>
  <c r="L20" i="59"/>
  <c r="K20" i="59"/>
  <c r="J20" i="59"/>
  <c r="I20" i="59"/>
  <c r="H20" i="59"/>
  <c r="G20" i="59"/>
  <c r="F20" i="59"/>
  <c r="E20" i="59"/>
  <c r="D20" i="59"/>
  <c r="C20" i="59" s="1"/>
  <c r="AA19" i="59"/>
  <c r="M19" i="59"/>
  <c r="L19" i="59"/>
  <c r="K19" i="59"/>
  <c r="J19" i="59"/>
  <c r="I19" i="59"/>
  <c r="H19" i="59"/>
  <c r="G19" i="59"/>
  <c r="F19" i="59"/>
  <c r="E19" i="59"/>
  <c r="D19" i="59"/>
  <c r="C19" i="59" s="1"/>
  <c r="AA18" i="59"/>
  <c r="M18" i="59"/>
  <c r="L18" i="59"/>
  <c r="K18" i="59"/>
  <c r="J18" i="59"/>
  <c r="I18" i="59"/>
  <c r="H18" i="59"/>
  <c r="G18" i="59"/>
  <c r="F18" i="59"/>
  <c r="E18" i="59"/>
  <c r="D18" i="59"/>
  <c r="C18" i="59" s="1"/>
  <c r="AA17" i="59"/>
  <c r="M17" i="59"/>
  <c r="L17" i="59"/>
  <c r="K17" i="59"/>
  <c r="J17" i="59"/>
  <c r="I17" i="59"/>
  <c r="H17" i="59"/>
  <c r="G17" i="59"/>
  <c r="F17" i="59"/>
  <c r="E17" i="59"/>
  <c r="D17" i="59"/>
  <c r="C17" i="59" s="1"/>
  <c r="AA16" i="59"/>
  <c r="M16" i="59"/>
  <c r="L16" i="59"/>
  <c r="K16" i="59"/>
  <c r="J16" i="59"/>
  <c r="I16" i="59"/>
  <c r="H16" i="59"/>
  <c r="G16" i="59"/>
  <c r="F16" i="59"/>
  <c r="E16" i="59"/>
  <c r="D16" i="59"/>
  <c r="C16" i="59" s="1"/>
  <c r="AA15" i="59"/>
  <c r="M15" i="59"/>
  <c r="L15" i="59"/>
  <c r="K15" i="59"/>
  <c r="J15" i="59"/>
  <c r="I15" i="59"/>
  <c r="H15" i="59"/>
  <c r="G15" i="59"/>
  <c r="F15" i="59"/>
  <c r="E15" i="59"/>
  <c r="D15" i="59"/>
  <c r="C15" i="59" s="1"/>
  <c r="AA14" i="59"/>
  <c r="M14" i="59"/>
  <c r="L14" i="59"/>
  <c r="K14" i="59"/>
  <c r="J14" i="59"/>
  <c r="I14" i="59"/>
  <c r="H14" i="59"/>
  <c r="G14" i="59"/>
  <c r="F14" i="59"/>
  <c r="E14" i="59"/>
  <c r="D14" i="59"/>
  <c r="C14" i="59" s="1"/>
  <c r="AA13" i="59"/>
  <c r="M13" i="59"/>
  <c r="L13" i="59"/>
  <c r="K13" i="59"/>
  <c r="J13" i="59"/>
  <c r="I13" i="59"/>
  <c r="H13" i="59"/>
  <c r="G13" i="59"/>
  <c r="F13" i="59"/>
  <c r="E13" i="59"/>
  <c r="D13" i="59"/>
  <c r="C13" i="59" s="1"/>
  <c r="AA12" i="59"/>
  <c r="M12" i="59"/>
  <c r="L12" i="59"/>
  <c r="K12" i="59"/>
  <c r="J12" i="59"/>
  <c r="I12" i="59"/>
  <c r="H12" i="59"/>
  <c r="G12" i="59"/>
  <c r="F12" i="59"/>
  <c r="E12" i="59"/>
  <c r="D12" i="59"/>
  <c r="C12" i="59" s="1"/>
  <c r="AA11" i="59"/>
  <c r="M11" i="59"/>
  <c r="L11" i="59"/>
  <c r="K11" i="59"/>
  <c r="J11" i="59"/>
  <c r="I11" i="59"/>
  <c r="H11" i="59"/>
  <c r="G11" i="59"/>
  <c r="F11" i="59"/>
  <c r="E11" i="59"/>
  <c r="D11" i="59"/>
  <c r="C11" i="59" s="1"/>
  <c r="AA10" i="59"/>
  <c r="M10" i="59"/>
  <c r="L10" i="59"/>
  <c r="K10" i="59"/>
  <c r="J10" i="59"/>
  <c r="I10" i="59"/>
  <c r="H10" i="59"/>
  <c r="G10" i="59"/>
  <c r="F10" i="59"/>
  <c r="E10" i="59"/>
  <c r="D10" i="59"/>
  <c r="C10" i="59" s="1"/>
  <c r="AA9" i="59"/>
  <c r="M9" i="59"/>
  <c r="L9" i="59"/>
  <c r="K9" i="59"/>
  <c r="J9" i="59"/>
  <c r="I9" i="59"/>
  <c r="H9" i="59"/>
  <c r="G9" i="59"/>
  <c r="F9" i="59"/>
  <c r="E9" i="59"/>
  <c r="D9" i="59"/>
  <c r="C9" i="59" s="1"/>
  <c r="AA8" i="59"/>
  <c r="M8" i="59"/>
  <c r="L8" i="59"/>
  <c r="K8" i="59"/>
  <c r="J8" i="59"/>
  <c r="I8" i="59"/>
  <c r="H8" i="59"/>
  <c r="G8" i="59"/>
  <c r="F8" i="59"/>
  <c r="E8" i="59"/>
  <c r="D8" i="59"/>
  <c r="C8" i="59" s="1"/>
  <c r="AA7" i="59"/>
  <c r="M7" i="59"/>
  <c r="L7" i="59"/>
  <c r="K7" i="59"/>
  <c r="J7" i="59"/>
  <c r="I7" i="59"/>
  <c r="H7" i="59"/>
  <c r="G7" i="59"/>
  <c r="F7" i="59"/>
  <c r="E7" i="59"/>
  <c r="D7" i="59"/>
  <c r="C7" i="59" s="1"/>
  <c r="AA6" i="59"/>
  <c r="M6" i="59"/>
  <c r="L6" i="59"/>
  <c r="K6" i="59"/>
  <c r="J6" i="59"/>
  <c r="I6" i="59"/>
  <c r="H6" i="59"/>
  <c r="G6" i="59"/>
  <c r="F6" i="59"/>
  <c r="E6" i="59"/>
  <c r="D6" i="59"/>
  <c r="C6" i="59" s="1"/>
  <c r="AA5" i="59"/>
  <c r="M5" i="59"/>
  <c r="L5" i="59"/>
  <c r="K5" i="59"/>
  <c r="J5" i="59"/>
  <c r="I5" i="59"/>
  <c r="H5" i="59"/>
  <c r="G5" i="59"/>
  <c r="F5" i="59"/>
  <c r="E5" i="59"/>
  <c r="D5" i="59"/>
  <c r="C5" i="59" s="1"/>
  <c r="AA4" i="59"/>
  <c r="M4" i="59"/>
  <c r="L4" i="59"/>
  <c r="K4" i="59"/>
  <c r="J4" i="59"/>
  <c r="I4" i="59"/>
  <c r="H4" i="59"/>
  <c r="G4" i="59"/>
  <c r="F4" i="59"/>
  <c r="E4" i="59"/>
  <c r="D4" i="59"/>
  <c r="C4" i="59" s="1"/>
  <c r="AA3" i="59"/>
  <c r="M3" i="59"/>
  <c r="L3" i="59"/>
  <c r="K3" i="59"/>
  <c r="J3" i="59"/>
  <c r="I3" i="59"/>
  <c r="H3" i="59"/>
  <c r="G3" i="59"/>
  <c r="F3" i="59"/>
  <c r="E3" i="59"/>
  <c r="D3" i="59"/>
  <c r="C3" i="59" s="1"/>
  <c r="AA2" i="59"/>
  <c r="M2" i="59"/>
  <c r="L2" i="59"/>
  <c r="K2" i="59"/>
  <c r="J2" i="59"/>
  <c r="I2" i="59"/>
  <c r="H2" i="59"/>
  <c r="G2" i="59"/>
  <c r="F2" i="59"/>
  <c r="E2" i="59"/>
  <c r="D2" i="59"/>
  <c r="C2" i="59" s="1"/>
  <c r="D12" i="57" l="1"/>
  <c r="E12" i="57" s="1"/>
  <c r="C12" i="57"/>
  <c r="B12" i="57"/>
  <c r="C11" i="57"/>
  <c r="E10" i="57"/>
  <c r="C10" i="57"/>
  <c r="C9" i="57"/>
  <c r="E8" i="57"/>
  <c r="C8" i="57"/>
  <c r="C7" i="57"/>
  <c r="E6" i="57"/>
  <c r="C6" i="57"/>
  <c r="C5" i="57"/>
  <c r="D12" i="56"/>
  <c r="B12" i="56"/>
  <c r="E5" i="57" l="1"/>
  <c r="E7" i="57"/>
  <c r="E9" i="57"/>
  <c r="E11" i="57"/>
  <c r="F51" i="54" l="1"/>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6" i="54"/>
  <c r="F5" i="54"/>
  <c r="F4" i="54"/>
  <c r="F3" i="54"/>
  <c r="F2" i="54"/>
  <c r="R7" i="39"/>
  <c r="R6" i="39"/>
  <c r="R5" i="39"/>
  <c r="R4" i="39"/>
  <c r="R3" i="3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<sst xmlns="http://schemas.openxmlformats.org/spreadsheetml/2006/main" count="2426" uniqueCount="643">
  <si>
    <t>課題1-1</t>
    <rPh sb="0" eb="2">
      <t>カダイ</t>
    </rPh>
    <phoneticPr fontId="1"/>
  </si>
  <si>
    <t>課題3-1</t>
    <rPh sb="0" eb="2">
      <t>カダイ</t>
    </rPh>
    <phoneticPr fontId="1"/>
  </si>
  <si>
    <t>課題3-2</t>
    <rPh sb="0" eb="2">
      <t>カダイ</t>
    </rPh>
    <phoneticPr fontId="1"/>
  </si>
  <si>
    <t>課題3-3</t>
    <rPh sb="0" eb="2">
      <t>カダイ</t>
    </rPh>
    <phoneticPr fontId="1"/>
  </si>
  <si>
    <t>課題4-1</t>
    <rPh sb="0" eb="2">
      <t>カダイ</t>
    </rPh>
    <phoneticPr fontId="1"/>
  </si>
  <si>
    <t>課題4-2</t>
    <rPh sb="0" eb="2">
      <t>カダイ</t>
    </rPh>
    <phoneticPr fontId="1"/>
  </si>
  <si>
    <t>課題4-3</t>
    <rPh sb="0" eb="2">
      <t>カダイ</t>
    </rPh>
    <phoneticPr fontId="1"/>
  </si>
  <si>
    <t>（無断転載禁止）</t>
    <rPh sb="1" eb="3">
      <t>ムダン</t>
    </rPh>
    <rPh sb="3" eb="5">
      <t>テンサイ</t>
    </rPh>
    <rPh sb="5" eb="7">
      <t>キンシ</t>
    </rPh>
    <phoneticPr fontId="1"/>
  </si>
  <si>
    <t>課題概要</t>
    <rPh sb="0" eb="2">
      <t>カダイ</t>
    </rPh>
    <rPh sb="2" eb="4">
      <t>ガイヨウ</t>
    </rPh>
    <phoneticPr fontId="1"/>
  </si>
  <si>
    <t>制限時間</t>
    <rPh sb="0" eb="2">
      <t>セイゲン</t>
    </rPh>
    <rPh sb="2" eb="4">
      <t>ジカン</t>
    </rPh>
    <phoneticPr fontId="1"/>
  </si>
  <si>
    <t>課題内容</t>
    <rPh sb="0" eb="2">
      <t>カダイ</t>
    </rPh>
    <rPh sb="2" eb="4">
      <t>ナイヨウ</t>
    </rPh>
    <phoneticPr fontId="1"/>
  </si>
  <si>
    <t>解答方法と採点対象</t>
    <rPh sb="0" eb="2">
      <t>カイトウ</t>
    </rPh>
    <rPh sb="2" eb="4">
      <t>ホウホウ</t>
    </rPh>
    <rPh sb="5" eb="7">
      <t>サイテン</t>
    </rPh>
    <rPh sb="7" eb="9">
      <t>タイショウ</t>
    </rPh>
    <phoneticPr fontId="1"/>
  </si>
  <si>
    <t>課題1-2</t>
    <rPh sb="0" eb="2">
      <t>カダイ</t>
    </rPh>
    <phoneticPr fontId="1"/>
  </si>
  <si>
    <t xml:space="preserve">課題1
</t>
    <rPh sb="0" eb="2">
      <t>カダイ</t>
    </rPh>
    <phoneticPr fontId="1"/>
  </si>
  <si>
    <t>A</t>
    <phoneticPr fontId="6"/>
  </si>
  <si>
    <t>B</t>
    <phoneticPr fontId="6"/>
  </si>
  <si>
    <t>C</t>
    <phoneticPr fontId="6"/>
  </si>
  <si>
    <t>D</t>
    <phoneticPr fontId="6"/>
  </si>
  <si>
    <t>申請日</t>
    <rPh sb="0" eb="3">
      <t>シンセイビ</t>
    </rPh>
    <phoneticPr fontId="6"/>
  </si>
  <si>
    <t>出張旅費精算書</t>
    <rPh sb="0" eb="2">
      <t>シュッチョウ</t>
    </rPh>
    <rPh sb="2" eb="4">
      <t>リョヒ</t>
    </rPh>
    <rPh sb="4" eb="6">
      <t>セイサン</t>
    </rPh>
    <rPh sb="6" eb="7">
      <t>ショ</t>
    </rPh>
    <phoneticPr fontId="6"/>
  </si>
  <si>
    <t>所属</t>
    <rPh sb="0" eb="2">
      <t>ショゾク</t>
    </rPh>
    <phoneticPr fontId="6"/>
  </si>
  <si>
    <t>承認</t>
    <rPh sb="0" eb="2">
      <t>ショウニン</t>
    </rPh>
    <phoneticPr fontId="6"/>
  </si>
  <si>
    <t>氏名</t>
    <rPh sb="0" eb="2">
      <t>シメイ</t>
    </rPh>
    <phoneticPr fontId="6"/>
  </si>
  <si>
    <t>出張先</t>
    <rPh sb="0" eb="2">
      <t>シュッチョウ</t>
    </rPh>
    <rPh sb="2" eb="3">
      <t>サキ</t>
    </rPh>
    <phoneticPr fontId="6"/>
  </si>
  <si>
    <t>出張期間</t>
    <rPh sb="0" eb="2">
      <t>シュッチョウ</t>
    </rPh>
    <rPh sb="2" eb="4">
      <t>キカン</t>
    </rPh>
    <phoneticPr fontId="6"/>
  </si>
  <si>
    <t>交通費</t>
    <rPh sb="0" eb="3">
      <t>コウツウヒ</t>
    </rPh>
    <phoneticPr fontId="6"/>
  </si>
  <si>
    <t>日付</t>
    <rPh sb="0" eb="2">
      <t>ヒヅケ</t>
    </rPh>
    <phoneticPr fontId="6"/>
  </si>
  <si>
    <t>利用区間</t>
    <rPh sb="0" eb="2">
      <t>リヨウ</t>
    </rPh>
    <rPh sb="2" eb="4">
      <t>クカン</t>
    </rPh>
    <phoneticPr fontId="6"/>
  </si>
  <si>
    <t>金額</t>
    <rPh sb="0" eb="2">
      <t>キンガク</t>
    </rPh>
    <phoneticPr fontId="6"/>
  </si>
  <si>
    <t>備考</t>
    <rPh sb="0" eb="2">
      <t>ビコウ</t>
    </rPh>
    <phoneticPr fontId="6"/>
  </si>
  <si>
    <t>～</t>
    <phoneticPr fontId="6"/>
  </si>
  <si>
    <t>小計</t>
    <rPh sb="0" eb="2">
      <t>ショウケイ</t>
    </rPh>
    <phoneticPr fontId="6"/>
  </si>
  <si>
    <t>宿泊費</t>
    <rPh sb="0" eb="3">
      <t>シュクハクヒ</t>
    </rPh>
    <phoneticPr fontId="6"/>
  </si>
  <si>
    <t>宿泊先</t>
    <rPh sb="0" eb="2">
      <t>シュクハク</t>
    </rPh>
    <rPh sb="2" eb="3">
      <t>サキ</t>
    </rPh>
    <phoneticPr fontId="6"/>
  </si>
  <si>
    <t>日当</t>
    <rPh sb="0" eb="2">
      <t>ニットウ</t>
    </rPh>
    <phoneticPr fontId="6"/>
  </si>
  <si>
    <t>日数</t>
    <rPh sb="0" eb="2">
      <t>ニッスウ</t>
    </rPh>
    <phoneticPr fontId="6"/>
  </si>
  <si>
    <t>単価</t>
    <rPh sb="0" eb="2">
      <t>タンカ</t>
    </rPh>
    <phoneticPr fontId="6"/>
  </si>
  <si>
    <t>出張旅費精算額</t>
    <rPh sb="0" eb="2">
      <t>シュッチョウ</t>
    </rPh>
    <rPh sb="2" eb="4">
      <t>リョヒ</t>
    </rPh>
    <rPh sb="4" eb="7">
      <t>セイサンガク</t>
    </rPh>
    <phoneticPr fontId="6"/>
  </si>
  <si>
    <t>交通費計</t>
    <rPh sb="0" eb="3">
      <t>コウツウヒ</t>
    </rPh>
    <rPh sb="3" eb="4">
      <t>ケイ</t>
    </rPh>
    <phoneticPr fontId="6"/>
  </si>
  <si>
    <t>宿泊費計</t>
    <rPh sb="0" eb="3">
      <t>シュクハクヒ</t>
    </rPh>
    <rPh sb="3" eb="4">
      <t>ケイ</t>
    </rPh>
    <phoneticPr fontId="6"/>
  </si>
  <si>
    <t>日当計</t>
    <rPh sb="0" eb="2">
      <t>ニットウ</t>
    </rPh>
    <rPh sb="2" eb="3">
      <t>ケイ</t>
    </rPh>
    <phoneticPr fontId="6"/>
  </si>
  <si>
    <t>仮払金</t>
    <rPh sb="0" eb="3">
      <t>カリバライキン</t>
    </rPh>
    <phoneticPr fontId="6"/>
  </si>
  <si>
    <t>差引支払額</t>
    <rPh sb="0" eb="2">
      <t>サシヒキ</t>
    </rPh>
    <rPh sb="2" eb="4">
      <t>シハライ</t>
    </rPh>
    <rPh sb="4" eb="5">
      <t>ガク</t>
    </rPh>
    <phoneticPr fontId="6"/>
  </si>
  <si>
    <t>交通費の検索に利用したサイト</t>
    <rPh sb="0" eb="3">
      <t>コウツウヒ</t>
    </rPh>
    <rPh sb="4" eb="6">
      <t>ケンサク</t>
    </rPh>
    <rPh sb="7" eb="9">
      <t>リヨウ</t>
    </rPh>
    <phoneticPr fontId="6"/>
  </si>
  <si>
    <t>名称</t>
    <rPh sb="0" eb="2">
      <t>メイショウ</t>
    </rPh>
    <phoneticPr fontId="6"/>
  </si>
  <si>
    <t>アドレス</t>
    <phoneticPr fontId="6"/>
  </si>
  <si>
    <t>性別</t>
  </si>
  <si>
    <t>携帯電話</t>
  </si>
  <si>
    <t>郵便番号</t>
  </si>
  <si>
    <t>生年月日</t>
  </si>
  <si>
    <t>年齢</t>
  </si>
  <si>
    <t>西田　矩之</t>
  </si>
  <si>
    <t>男</t>
  </si>
  <si>
    <t>299-1161</t>
  </si>
  <si>
    <t>1985年08月27日</t>
  </si>
  <si>
    <t>金谷　重信</t>
  </si>
  <si>
    <t>271-0061</t>
  </si>
  <si>
    <t>1986年07月22日</t>
  </si>
  <si>
    <t>森本　栄子</t>
  </si>
  <si>
    <t>女</t>
  </si>
  <si>
    <t>370-0813</t>
  </si>
  <si>
    <t>大下　祐昭</t>
  </si>
  <si>
    <t>371-0814</t>
  </si>
  <si>
    <t>1971年05月01日</t>
  </si>
  <si>
    <t>横溝　心春</t>
  </si>
  <si>
    <t>367-0007</t>
  </si>
  <si>
    <t>1947年12月22日</t>
  </si>
  <si>
    <t>立花　義隆</t>
  </si>
  <si>
    <t>379-2225</t>
  </si>
  <si>
    <t>1980年09月01日</t>
  </si>
  <si>
    <t>吉田　敏郎</t>
  </si>
  <si>
    <t>409-3245</t>
  </si>
  <si>
    <t>1962年03月02日</t>
  </si>
  <si>
    <t>相川　麻紀</t>
  </si>
  <si>
    <t>252-1123</t>
  </si>
  <si>
    <t>1946年03月21日</t>
  </si>
  <si>
    <t>大貫　武一</t>
  </si>
  <si>
    <t>101-0065</t>
  </si>
  <si>
    <t>1947年10月07日</t>
  </si>
  <si>
    <t>島津　豊明</t>
  </si>
  <si>
    <t>270-1369</t>
  </si>
  <si>
    <t>1969年05月17日</t>
  </si>
  <si>
    <t>河本　宏次</t>
  </si>
  <si>
    <t>400-0501</t>
  </si>
  <si>
    <t>1941年07月12日</t>
  </si>
  <si>
    <t>横溝　信幸</t>
  </si>
  <si>
    <t>329-2441</t>
  </si>
  <si>
    <t>1981年08月28日</t>
  </si>
  <si>
    <t>関口　菜々実</t>
  </si>
  <si>
    <t>154-0013</t>
  </si>
  <si>
    <t>1975年05月11日</t>
  </si>
  <si>
    <t>荻野　茉奈</t>
  </si>
  <si>
    <t>242-0006</t>
  </si>
  <si>
    <t>1961年12月02日</t>
  </si>
  <si>
    <t>藤沢　比呂</t>
  </si>
  <si>
    <t>379-1615</t>
  </si>
  <si>
    <t>1999年12月29日</t>
  </si>
  <si>
    <t>高橋　華子</t>
  </si>
  <si>
    <t>270-0151</t>
  </si>
  <si>
    <t>1978年05月31日</t>
  </si>
  <si>
    <t>谷　美千子</t>
  </si>
  <si>
    <t>223-0052</t>
  </si>
  <si>
    <t>1947年03月22日</t>
  </si>
  <si>
    <t>小森　尚夫</t>
  </si>
  <si>
    <t>379-2202</t>
  </si>
  <si>
    <t>1987年02月02日</t>
  </si>
  <si>
    <t>森川　清美</t>
  </si>
  <si>
    <t>242-0021</t>
  </si>
  <si>
    <t>1983年06月29日</t>
  </si>
  <si>
    <t>大平　花穂</t>
  </si>
  <si>
    <t>378-0415</t>
  </si>
  <si>
    <t>1974年10月16日</t>
  </si>
  <si>
    <t>浜　小都子</t>
  </si>
  <si>
    <t>183-0001</t>
  </si>
  <si>
    <t>1977年01月16日</t>
  </si>
  <si>
    <t>大下　沙弥</t>
  </si>
  <si>
    <t>258-0026</t>
  </si>
  <si>
    <t>1944年04月23日</t>
  </si>
  <si>
    <t>香坂　勝</t>
  </si>
  <si>
    <t>324-0241</t>
  </si>
  <si>
    <t>1944年12月22日</t>
  </si>
  <si>
    <t>古河　徹子</t>
  </si>
  <si>
    <t>409-3702</t>
  </si>
  <si>
    <t>1969年08月24日</t>
  </si>
  <si>
    <t>宍戸　実希子</t>
  </si>
  <si>
    <t>103-0004</t>
  </si>
  <si>
    <t>1946年12月07日</t>
  </si>
  <si>
    <t>安斎　功</t>
  </si>
  <si>
    <t>376-0121</t>
  </si>
  <si>
    <t>1981年12月14日</t>
  </si>
  <si>
    <t>八木　伸生</t>
  </si>
  <si>
    <t>238-0054</t>
  </si>
  <si>
    <t>1992年03月19日</t>
  </si>
  <si>
    <t>横田　章平</t>
  </si>
  <si>
    <t>250-0403</t>
  </si>
  <si>
    <t>1955年07月30日</t>
  </si>
  <si>
    <t>新井　玲二</t>
  </si>
  <si>
    <t>370-0054</t>
  </si>
  <si>
    <t>1961年07月16日</t>
  </si>
  <si>
    <t>菅井　昭吾</t>
  </si>
  <si>
    <t>323-0046</t>
  </si>
  <si>
    <t>1964年05月16日</t>
  </si>
  <si>
    <t>玉木　康正</t>
  </si>
  <si>
    <t>370-0425</t>
  </si>
  <si>
    <t>1982年11月24日</t>
  </si>
  <si>
    <t>臼井　英子</t>
  </si>
  <si>
    <t>288-0835</t>
  </si>
  <si>
    <t>1982年12月20日</t>
  </si>
  <si>
    <t>平松　夏鈴</t>
  </si>
  <si>
    <t>136-0074</t>
  </si>
  <si>
    <t>1969年12月08日</t>
  </si>
  <si>
    <t>菅野　俊章</t>
  </si>
  <si>
    <t>408-0305</t>
  </si>
  <si>
    <t>1956年05月08日</t>
  </si>
  <si>
    <t>石坂　健治</t>
  </si>
  <si>
    <t>253-0026</t>
  </si>
  <si>
    <t>1989年08月20日</t>
  </si>
  <si>
    <t>川西　幸三郎</t>
  </si>
  <si>
    <t>239-0815</t>
  </si>
  <si>
    <t>1955年09月09日</t>
  </si>
  <si>
    <t>金山　柚香</t>
  </si>
  <si>
    <t>287-0241</t>
  </si>
  <si>
    <t>1952年06月01日</t>
  </si>
  <si>
    <t>二瓶　由太郎</t>
  </si>
  <si>
    <t>211-0016</t>
  </si>
  <si>
    <t>1953年09月12日</t>
  </si>
  <si>
    <t>江藤　紗矢</t>
  </si>
  <si>
    <t>329-2803</t>
  </si>
  <si>
    <t>1944年06月25日</t>
  </si>
  <si>
    <t>真鍋　琴葉</t>
  </si>
  <si>
    <t>370-3512</t>
  </si>
  <si>
    <t>武田　幸三</t>
  </si>
  <si>
    <t>265-0074</t>
  </si>
  <si>
    <t>1962年07月15日</t>
  </si>
  <si>
    <t>田端　琴奈</t>
  </si>
  <si>
    <t>333-0866</t>
  </si>
  <si>
    <t>1987年03月26日</t>
  </si>
  <si>
    <t>土居　宏次</t>
  </si>
  <si>
    <t>302-0013</t>
  </si>
  <si>
    <t>1987年12月24日</t>
  </si>
  <si>
    <t>神崎　陽治</t>
  </si>
  <si>
    <t>306-0645</t>
  </si>
  <si>
    <t>1979年04月01日</t>
  </si>
  <si>
    <t>金谷　正一</t>
  </si>
  <si>
    <t>162-0838</t>
  </si>
  <si>
    <t>1965年05月08日</t>
  </si>
  <si>
    <t>石川　彩花</t>
  </si>
  <si>
    <t>321-4211</t>
  </si>
  <si>
    <t>1989年11月07日</t>
  </si>
  <si>
    <t>田淵　広司</t>
  </si>
  <si>
    <t>341-0043</t>
  </si>
  <si>
    <t>1990年10月30日</t>
  </si>
  <si>
    <t>井本　紬</t>
  </si>
  <si>
    <t>150-0021</t>
  </si>
  <si>
    <t>1976年05月28日</t>
  </si>
  <si>
    <t>小森　文隆</t>
  </si>
  <si>
    <t>400-0013</t>
  </si>
  <si>
    <t>1987年11月01日</t>
  </si>
  <si>
    <t>関口　博明</t>
  </si>
  <si>
    <t>161-0033</t>
  </si>
  <si>
    <t>1944年06月28日</t>
  </si>
  <si>
    <t>会員種別</t>
    <rPh sb="0" eb="2">
      <t>カイイン</t>
    </rPh>
    <rPh sb="2" eb="4">
      <t>シュベツ</t>
    </rPh>
    <phoneticPr fontId="1"/>
  </si>
  <si>
    <t>敬称</t>
    <rPh sb="0" eb="2">
      <t>ケイショウ</t>
    </rPh>
    <phoneticPr fontId="1"/>
  </si>
  <si>
    <t>住所</t>
    <rPh sb="0" eb="2">
      <t>ジュウショ</t>
    </rPh>
    <phoneticPr fontId="15"/>
  </si>
  <si>
    <t>課題4</t>
    <rPh sb="0" eb="2">
      <t>カダイ</t>
    </rPh>
    <phoneticPr fontId="1"/>
  </si>
  <si>
    <t>課題5</t>
    <rPh sb="0" eb="2">
      <t>カダイ</t>
    </rPh>
    <phoneticPr fontId="1"/>
  </si>
  <si>
    <t>1966年03月01日</t>
    <phoneticPr fontId="1"/>
  </si>
  <si>
    <t>1982年02月26日</t>
    <phoneticPr fontId="1"/>
  </si>
  <si>
    <t>Microsoft ExcelやWordのファイル形式で出題された課題に対して、Microsoft Excel2016、Word2016、PowerPoint2016、およびウェブブラウザなどを使用して解答をファイルに保存します。</t>
    <rPh sb="25" eb="27">
      <t>ケイシキ</t>
    </rPh>
    <rPh sb="28" eb="30">
      <t>シュツダイ</t>
    </rPh>
    <rPh sb="36" eb="37">
      <t>タイ</t>
    </rPh>
    <rPh sb="97" eb="99">
      <t>シヨウ</t>
    </rPh>
    <rPh sb="101" eb="103">
      <t>カイトウ</t>
    </rPh>
    <rPh sb="109" eb="111">
      <t>ホゾン</t>
    </rPh>
    <phoneticPr fontId="1"/>
  </si>
  <si>
    <t>課題1-3</t>
    <rPh sb="0" eb="2">
      <t>カダイ</t>
    </rPh>
    <phoneticPr fontId="1"/>
  </si>
  <si>
    <t>氏名・事業所名</t>
    <rPh sb="3" eb="6">
      <t>ジギョウショ</t>
    </rPh>
    <rPh sb="6" eb="7">
      <t>メイ</t>
    </rPh>
    <phoneticPr fontId="1"/>
  </si>
  <si>
    <t>氏名（カタカナ）</t>
  </si>
  <si>
    <t>住所1</t>
    <rPh sb="0" eb="2">
      <t>ジュウショ</t>
    </rPh>
    <phoneticPr fontId="15"/>
  </si>
  <si>
    <t>住所2</t>
    <rPh sb="0" eb="2">
      <t>ジュウショ</t>
    </rPh>
    <phoneticPr fontId="15"/>
  </si>
  <si>
    <t>会員年数</t>
    <rPh sb="0" eb="2">
      <t>カイイン</t>
    </rPh>
    <rPh sb="2" eb="4">
      <t>ネンスウ</t>
    </rPh>
    <phoneticPr fontId="1"/>
  </si>
  <si>
    <t>年齢</t>
    <rPh sb="0" eb="2">
      <t>ネンレイ</t>
    </rPh>
    <phoneticPr fontId="1"/>
  </si>
  <si>
    <t>年齢層別の人数</t>
    <rPh sb="0" eb="3">
      <t>ネンレイソウ</t>
    </rPh>
    <rPh sb="3" eb="4">
      <t>ベツ</t>
    </rPh>
    <rPh sb="5" eb="7">
      <t>ニンズウ</t>
    </rPh>
    <phoneticPr fontId="1"/>
  </si>
  <si>
    <t>条件</t>
    <rPh sb="0" eb="2">
      <t>ジョウケン</t>
    </rPh>
    <phoneticPr fontId="1"/>
  </si>
  <si>
    <t>人数</t>
    <rPh sb="0" eb="2">
      <t>ニンズウ</t>
    </rPh>
    <phoneticPr fontId="1"/>
  </si>
  <si>
    <t>個人</t>
  </si>
  <si>
    <t>ニシダ　ノリユキ</t>
  </si>
  <si>
    <t>09********3</t>
  </si>
  <si>
    <t>18歳未満</t>
    <rPh sb="2" eb="3">
      <t>サイ</t>
    </rPh>
    <rPh sb="3" eb="5">
      <t>ミマン</t>
    </rPh>
    <phoneticPr fontId="1"/>
  </si>
  <si>
    <t>カナヤ　シゲノブ</t>
  </si>
  <si>
    <t>09********2</t>
  </si>
  <si>
    <t>栄町西ハイツ1002</t>
  </si>
  <si>
    <t>18歳以上40歳未満</t>
    <rPh sb="2" eb="5">
      <t>サイイジョウ</t>
    </rPh>
    <rPh sb="7" eb="8">
      <t>サイ</t>
    </rPh>
    <rPh sb="8" eb="10">
      <t>ミマン</t>
    </rPh>
    <phoneticPr fontId="1"/>
  </si>
  <si>
    <t>モリモト　エイコ</t>
  </si>
  <si>
    <t>09********4</t>
  </si>
  <si>
    <t>オオシタ　ヒロアキ</t>
  </si>
  <si>
    <t>08********3</t>
  </si>
  <si>
    <t>ヨコミゾ　コハル</t>
  </si>
  <si>
    <t>08********2</t>
  </si>
  <si>
    <t>リバーサイド上仁手1005</t>
  </si>
  <si>
    <t>年齢記載のない人数</t>
    <rPh sb="0" eb="2">
      <t>ネンレイ</t>
    </rPh>
    <rPh sb="2" eb="4">
      <t>キサイ</t>
    </rPh>
    <rPh sb="7" eb="9">
      <t>ニンズウ</t>
    </rPh>
    <phoneticPr fontId="1"/>
  </si>
  <si>
    <t>空白および数値以外</t>
    <rPh sb="0" eb="2">
      <t>クウハク</t>
    </rPh>
    <phoneticPr fontId="1"/>
  </si>
  <si>
    <t>タチバナ　ヨシタカ</t>
  </si>
  <si>
    <t>上田町庵1006</t>
  </si>
  <si>
    <t>ヨシダ　トシロウ</t>
  </si>
  <si>
    <t>09********8</t>
  </si>
  <si>
    <t>団体</t>
  </si>
  <si>
    <t>四一株式会社</t>
    <rPh sb="0" eb="1">
      <t>ヨン</t>
    </rPh>
    <rPh sb="1" eb="2">
      <t>イチ</t>
    </rPh>
    <rPh sb="2" eb="6">
      <t>カブシキガイシャ</t>
    </rPh>
    <phoneticPr fontId="1"/>
  </si>
  <si>
    <t>ヨンイチ　カブシキガイシャ</t>
  </si>
  <si>
    <t>04*******1</t>
  </si>
  <si>
    <t>早川の杜1008</t>
  </si>
  <si>
    <t>-</t>
  </si>
  <si>
    <t>株式会社ビッグビッグ</t>
    <rPh sb="0" eb="4">
      <t>カブシキガイシャ</t>
    </rPh>
    <phoneticPr fontId="1"/>
  </si>
  <si>
    <t>カブシキガイシャ　ビッグビッグ</t>
  </si>
  <si>
    <t>03*******6</t>
  </si>
  <si>
    <t>神田西ビル1009</t>
    <rPh sb="0" eb="2">
      <t>カンダ</t>
    </rPh>
    <rPh sb="2" eb="3">
      <t>ニシ</t>
    </rPh>
    <phoneticPr fontId="1"/>
  </si>
  <si>
    <t>株式会社横横</t>
    <rPh sb="0" eb="4">
      <t>カブシキガイシャ</t>
    </rPh>
    <rPh sb="4" eb="5">
      <t>ヨコ</t>
    </rPh>
    <rPh sb="5" eb="6">
      <t>ヨコ</t>
    </rPh>
    <phoneticPr fontId="1"/>
  </si>
  <si>
    <t>シマヅ　トヨアキ</t>
  </si>
  <si>
    <t>株式会社いちょう</t>
    <rPh sb="0" eb="4">
      <t>カブシキガイシャ</t>
    </rPh>
    <phoneticPr fontId="1"/>
  </si>
  <si>
    <t>カブシキガイシャ　イチョウ</t>
  </si>
  <si>
    <t>05*******1</t>
  </si>
  <si>
    <t>横溝　伸行</t>
    <rPh sb="0" eb="2">
      <t>ヨコミゾ</t>
    </rPh>
    <rPh sb="3" eb="5">
      <t>ノブユキ</t>
    </rPh>
    <phoneticPr fontId="1"/>
  </si>
  <si>
    <t>ヨコミゾ　ノブユキ</t>
  </si>
  <si>
    <t>08********5</t>
  </si>
  <si>
    <t>船生タワー1012</t>
  </si>
  <si>
    <t>瀬口　ナナミ</t>
    <rPh sb="0" eb="2">
      <t>セグチ</t>
    </rPh>
    <phoneticPr fontId="1"/>
  </si>
  <si>
    <t>セキグチ　ナナミ</t>
  </si>
  <si>
    <t>09********6</t>
  </si>
  <si>
    <t>グラン駒沢公園1013</t>
  </si>
  <si>
    <t>荻野　愛菜</t>
    <rPh sb="0" eb="2">
      <t>オギノ</t>
    </rPh>
    <rPh sb="3" eb="5">
      <t>マナ</t>
    </rPh>
    <phoneticPr fontId="1"/>
  </si>
  <si>
    <t>オギノ　マナ</t>
  </si>
  <si>
    <t>08********8</t>
  </si>
  <si>
    <t>フジサワ　ヒロ</t>
  </si>
  <si>
    <t>09********9</t>
  </si>
  <si>
    <t>ステージ小仁田1016</t>
  </si>
  <si>
    <t>タカハシ　ハナコ</t>
  </si>
  <si>
    <t>08********4</t>
  </si>
  <si>
    <t>タニ　ミチコ</t>
  </si>
  <si>
    <t>コモリ　ヒサオ</t>
  </si>
  <si>
    <t>モリカワ　キヨミ</t>
  </si>
  <si>
    <t>オオヒラ　カホ</t>
  </si>
  <si>
    <t>09********5</t>
  </si>
  <si>
    <t>ハマ　コトコ</t>
  </si>
  <si>
    <t>リバーサイド浅間町1022</t>
  </si>
  <si>
    <t>オオシタ　サヤ</t>
  </si>
  <si>
    <t>コウサカ　マサル</t>
  </si>
  <si>
    <t>フルカワ　テツコ</t>
  </si>
  <si>
    <t>芦川町新井原ハイツ1025</t>
  </si>
  <si>
    <t>カブシキガイシャ　ヨコヨコ</t>
  </si>
  <si>
    <t>03*******8</t>
  </si>
  <si>
    <t>東日本橋ビル1026</t>
  </si>
  <si>
    <t>アンザイ　イサオ</t>
  </si>
  <si>
    <t>08********0</t>
  </si>
  <si>
    <t>ヤギ　ノブオ</t>
  </si>
  <si>
    <t>09********7</t>
  </si>
  <si>
    <t>ヨコタ　ショウヘイ</t>
  </si>
  <si>
    <t>メゾン底倉1029</t>
  </si>
  <si>
    <t>アライ　レイジ</t>
  </si>
  <si>
    <t>菅井　省吾</t>
    <rPh sb="0" eb="2">
      <t>スガイ</t>
    </rPh>
    <rPh sb="3" eb="5">
      <t>ショウゴ</t>
    </rPh>
    <phoneticPr fontId="1"/>
  </si>
  <si>
    <t>スガイ　ショウゴ</t>
  </si>
  <si>
    <t>コート萩島1031</t>
  </si>
  <si>
    <t>タマギ　ヤスマサ</t>
  </si>
  <si>
    <t>パレス徳川町1032</t>
  </si>
  <si>
    <t>株式会社フリーフリー</t>
    <rPh sb="0" eb="4">
      <t>カブシキガイシャ</t>
    </rPh>
    <phoneticPr fontId="1"/>
  </si>
  <si>
    <t>カブシキガイシャ　フリーフリー</t>
  </si>
  <si>
    <t>株式会社際展</t>
    <rPh sb="0" eb="4">
      <t>カブシキガイシャ</t>
    </rPh>
    <rPh sb="4" eb="5">
      <t>サイ</t>
    </rPh>
    <rPh sb="5" eb="6">
      <t>テン</t>
    </rPh>
    <phoneticPr fontId="1"/>
  </si>
  <si>
    <t>カブシキガイシャ　サイテン</t>
  </si>
  <si>
    <t>03*******7</t>
  </si>
  <si>
    <t>砂町東ビル1034</t>
    <rPh sb="0" eb="2">
      <t>スナマチ</t>
    </rPh>
    <rPh sb="2" eb="3">
      <t>ヒガシ</t>
    </rPh>
    <phoneticPr fontId="1"/>
  </si>
  <si>
    <t>スガノ　トシアキ</t>
  </si>
  <si>
    <t>08********7</t>
  </si>
  <si>
    <t>リバーサイド武川町黒澤1035</t>
  </si>
  <si>
    <t>イシザカ　ケンジ</t>
  </si>
  <si>
    <t>カワニシ　コウザブロウ</t>
  </si>
  <si>
    <t>カナヤマ　ユズカ</t>
  </si>
  <si>
    <t>プラザ水の上1038</t>
  </si>
  <si>
    <t>ニヘイ　ヨシタロウ</t>
  </si>
  <si>
    <t>08********1</t>
  </si>
  <si>
    <t>エトウ　サヤ</t>
  </si>
  <si>
    <t>メゾン遅野沢1040</t>
  </si>
  <si>
    <t>マナベ　コトハ</t>
  </si>
  <si>
    <t>西国分町グリーン1041</t>
  </si>
  <si>
    <t>タケダ　コウゾウ</t>
  </si>
  <si>
    <t>御殿町ステージ1042</t>
  </si>
  <si>
    <t>タバタ　コトナ</t>
  </si>
  <si>
    <t>ドイ　コウジ</t>
  </si>
  <si>
    <t>カンザキ　ヨウジ</t>
  </si>
  <si>
    <t>国示株式会社</t>
    <rPh sb="0" eb="1">
      <t>コク</t>
    </rPh>
    <rPh sb="1" eb="2">
      <t>シメ</t>
    </rPh>
    <rPh sb="2" eb="6">
      <t>カブシキガイシャ</t>
    </rPh>
    <phoneticPr fontId="1"/>
  </si>
  <si>
    <t>コクジ　カブシキガイシャ</t>
  </si>
  <si>
    <t>03*******9</t>
  </si>
  <si>
    <t>細工町プラザ1046</t>
  </si>
  <si>
    <t>イシカワ　アヤカ</t>
  </si>
  <si>
    <t>タブチ　ヒロシ</t>
  </si>
  <si>
    <t>08********6</t>
  </si>
  <si>
    <t>栄テラス1048</t>
  </si>
  <si>
    <t>イモト　ツムギ</t>
  </si>
  <si>
    <t>09********0</t>
  </si>
  <si>
    <t>恵比寿西フォレスト1049</t>
  </si>
  <si>
    <t>コモリ　フミタカ</t>
  </si>
  <si>
    <t>09********1</t>
  </si>
  <si>
    <t>セキグチ　ヒロアキ</t>
  </si>
  <si>
    <t>課題2</t>
    <rPh sb="0" eb="2">
      <t>カダイ</t>
    </rPh>
    <phoneticPr fontId="1"/>
  </si>
  <si>
    <t>課題3</t>
    <rPh sb="0" eb="2">
      <t>カダイ</t>
    </rPh>
    <phoneticPr fontId="1"/>
  </si>
  <si>
    <t>受講者名</t>
    <rPh sb="0" eb="3">
      <t>ジュコウシャ</t>
    </rPh>
    <rPh sb="3" eb="4">
      <t>メイ</t>
    </rPh>
    <phoneticPr fontId="1"/>
  </si>
  <si>
    <t>区分</t>
    <rPh sb="0" eb="2">
      <t>クブン</t>
    </rPh>
    <phoneticPr fontId="1"/>
  </si>
  <si>
    <t>所在地</t>
    <rPh sb="0" eb="3">
      <t>ショザイチ</t>
    </rPh>
    <phoneticPr fontId="1"/>
  </si>
  <si>
    <t>E</t>
    <phoneticPr fontId="6"/>
  </si>
  <si>
    <t>F</t>
    <phoneticPr fontId="6"/>
  </si>
  <si>
    <t>G</t>
    <phoneticPr fontId="6"/>
  </si>
  <si>
    <t>H</t>
    <phoneticPr fontId="6"/>
  </si>
  <si>
    <t>選手の都道府県名</t>
    <rPh sb="0" eb="2">
      <t>センシュ</t>
    </rPh>
    <rPh sb="3" eb="7">
      <t>トドウフケン</t>
    </rPh>
    <rPh sb="7" eb="8">
      <t>メイ</t>
    </rPh>
    <phoneticPr fontId="1"/>
  </si>
  <si>
    <t>選手名</t>
    <rPh sb="0" eb="3">
      <t>センシュメイ</t>
    </rPh>
    <phoneticPr fontId="1"/>
  </si>
  <si>
    <t>備考</t>
    <rPh sb="0" eb="2">
      <t>ビコウ</t>
    </rPh>
    <phoneticPr fontId="1"/>
  </si>
  <si>
    <t>ヤフー路線検索</t>
    <phoneticPr fontId="1"/>
  </si>
  <si>
    <t>https://transit.yahoo.co.jp/</t>
    <phoneticPr fontId="1"/>
  </si>
  <si>
    <t>採点の対象は、保存したファイルと一部の課題での印刷物です。保存ファイル名は、競技選手名とします。なお、一部の課題では指定したファイル名での保存があります。保存先のフォルダは、パソコン本体のドキュメントフォルダです。データはトラブルに備えて適宜保存してください。
解答方法は自由ですが、それぞれのソフトウェアの機能を適切に使用した解答方法に対しては得点を加算します。
本課題は、障害特性上確認が難しい部分については、作成後に同僚や上司の目を借りるなどの合理的配慮・サポートを受けられることを前提に作成しています。このため、色彩、細かなレイアウト調整などの見た目の体裁については、課題で指示がある場合を除いて、採点の対象外とします。
必要に応じて作業用のセル、列、行、シートなどの追加は認めます。なお、マクロの利用は認めません。</t>
    <rPh sb="225" eb="228">
      <t>ゴウリテキ</t>
    </rPh>
    <rPh sb="228" eb="230">
      <t>ハイリョ</t>
    </rPh>
    <rPh sb="236" eb="237">
      <t>ウ</t>
    </rPh>
    <rPh sb="263" eb="264">
      <t>コマ</t>
    </rPh>
    <rPh sb="271" eb="273">
      <t>チョウセイ</t>
    </rPh>
    <rPh sb="315" eb="317">
      <t>ヒツヨウ</t>
    </rPh>
    <rPh sb="318" eb="319">
      <t>オウ</t>
    </rPh>
    <rPh sb="321" eb="324">
      <t>サギョウヨウ</t>
    </rPh>
    <rPh sb="328" eb="329">
      <t>レツ</t>
    </rPh>
    <rPh sb="330" eb="331">
      <t>ギョウ</t>
    </rPh>
    <rPh sb="338" eb="340">
      <t>ツイカ</t>
    </rPh>
    <rPh sb="341" eb="342">
      <t>ミト</t>
    </rPh>
    <phoneticPr fontId="1"/>
  </si>
  <si>
    <t>制限時間は90分です。なお、スタッフが機械のトラブルなど、ロスタイムとして認定した場合は、当該選手の競技時間を延長します。</t>
    <rPh sb="0" eb="2">
      <t>セイゲン</t>
    </rPh>
    <rPh sb="2" eb="4">
      <t>ジカン</t>
    </rPh>
    <rPh sb="7" eb="8">
      <t>フン</t>
    </rPh>
    <rPh sb="37" eb="39">
      <t>ニンテイ</t>
    </rPh>
    <rPh sb="41" eb="43">
      <t>バアイ</t>
    </rPh>
    <rPh sb="45" eb="47">
      <t>トウガイ</t>
    </rPh>
    <rPh sb="47" eb="49">
      <t>センシュ</t>
    </rPh>
    <rPh sb="50" eb="52">
      <t>キョウギ</t>
    </rPh>
    <phoneticPr fontId="1"/>
  </si>
  <si>
    <t>千葉県君津市北子安1**-***1</t>
    <phoneticPr fontId="1"/>
  </si>
  <si>
    <t>千葉県松戸市栄町西1**-***2</t>
    <phoneticPr fontId="1"/>
  </si>
  <si>
    <t>群馬県高崎市本町1**-***3</t>
    <phoneticPr fontId="1"/>
  </si>
  <si>
    <t>群馬県前橋市宮地町1**-***4</t>
    <phoneticPr fontId="1"/>
  </si>
  <si>
    <t>埼玉県本庄市上仁手1**-***5</t>
    <phoneticPr fontId="1"/>
  </si>
  <si>
    <t>群馬県伊勢崎市上田町1**-***6</t>
    <phoneticPr fontId="1"/>
  </si>
  <si>
    <t>山梨県西八代郡市川三郷町楠甫1**-***7</t>
    <phoneticPr fontId="1"/>
  </si>
  <si>
    <t>神奈川県綾瀬市早川1**-***8</t>
    <phoneticPr fontId="1"/>
  </si>
  <si>
    <t>東京都千代田区西神田1**-***9</t>
    <phoneticPr fontId="1"/>
  </si>
  <si>
    <t>千葉県印西市鹿黒南1**-***0</t>
    <phoneticPr fontId="1"/>
  </si>
  <si>
    <t>山梨県南巨摩郡富士川町青柳町1**-***1</t>
    <phoneticPr fontId="1"/>
  </si>
  <si>
    <t>栃木県塩谷郡塩谷町船生1**-***2</t>
    <phoneticPr fontId="1"/>
  </si>
  <si>
    <t>東京都世田谷区駒沢公園1**-***3</t>
    <phoneticPr fontId="1"/>
  </si>
  <si>
    <t>神奈川県大和市南林間1**-***5</t>
    <phoneticPr fontId="1"/>
  </si>
  <si>
    <t>群馬県利根郡みなかみ町小仁田1**-***6</t>
    <phoneticPr fontId="1"/>
  </si>
  <si>
    <t>千葉県流山市後平井1**-***7</t>
    <phoneticPr fontId="1"/>
  </si>
  <si>
    <t>神奈川県横浜市港北区綱島東1**-***8</t>
    <phoneticPr fontId="1"/>
  </si>
  <si>
    <t>群馬県伊勢崎市赤堀鹿島町1**-***9</t>
    <phoneticPr fontId="1"/>
  </si>
  <si>
    <t>神奈川県大和市中央1**-***0</t>
    <phoneticPr fontId="1"/>
  </si>
  <si>
    <t>群馬県利根郡片品村鎌田1**-***1</t>
    <phoneticPr fontId="1"/>
  </si>
  <si>
    <t>東京都府中市浅間町1**-***2</t>
    <phoneticPr fontId="1"/>
  </si>
  <si>
    <t>神奈川県足柄上郡開成町延沢1**-***3</t>
    <phoneticPr fontId="1"/>
  </si>
  <si>
    <t>栃木県大田原市黒羽向町1**-***4</t>
    <phoneticPr fontId="1"/>
  </si>
  <si>
    <t>山梨県笛吹市芦川町新井原1**-***5</t>
    <phoneticPr fontId="1"/>
  </si>
  <si>
    <t>東京都中央区東日本橋1**-***6</t>
    <phoneticPr fontId="1"/>
  </si>
  <si>
    <t>群馬県桐生市新里町新川1**-***7</t>
    <phoneticPr fontId="1"/>
  </si>
  <si>
    <t>神奈川県横須賀市汐見台1**-***8</t>
    <phoneticPr fontId="1"/>
  </si>
  <si>
    <t>神奈川県足柄下郡箱根町底倉1**-***9</t>
    <phoneticPr fontId="1"/>
  </si>
  <si>
    <t>群馬県高崎市真町1**-***0</t>
    <phoneticPr fontId="1"/>
  </si>
  <si>
    <t>栃木県小山市萩島1**-***1</t>
    <phoneticPr fontId="1"/>
  </si>
  <si>
    <t>群馬県太田市徳川町1**-***2</t>
    <phoneticPr fontId="1"/>
  </si>
  <si>
    <t>千葉県銚子市垣根町1**-***3</t>
    <phoneticPr fontId="1"/>
  </si>
  <si>
    <t>東京都江東区東砂1**-***4</t>
    <phoneticPr fontId="1"/>
  </si>
  <si>
    <t>山梨県北杜市武川町黒澤1**-***5</t>
    <phoneticPr fontId="1"/>
  </si>
  <si>
    <t>神奈川県茅ヶ崎市旭が丘1**-***6</t>
    <phoneticPr fontId="1"/>
  </si>
  <si>
    <t>神奈川県横須賀市浦上台1**-***7</t>
    <phoneticPr fontId="1"/>
  </si>
  <si>
    <t>千葉県成田市水の上1**-***8</t>
    <phoneticPr fontId="1"/>
  </si>
  <si>
    <t>神奈川県川崎市中原区市ノ坪1**-***9</t>
    <phoneticPr fontId="1"/>
  </si>
  <si>
    <t>栃木県那須塩原市遅野沢1**-***0</t>
    <phoneticPr fontId="1"/>
  </si>
  <si>
    <t>群馬県高崎市西国分町1**-***1</t>
    <phoneticPr fontId="1"/>
  </si>
  <si>
    <t>千葉県千葉市若葉区御殿町1**-***2</t>
    <phoneticPr fontId="1"/>
  </si>
  <si>
    <t>埼玉県川口市芝1**-***3</t>
    <phoneticPr fontId="1"/>
  </si>
  <si>
    <t>茨城県取手市台宿1**-***4</t>
    <phoneticPr fontId="1"/>
  </si>
  <si>
    <t>茨城県坂東市長須1**-***5</t>
    <phoneticPr fontId="1"/>
  </si>
  <si>
    <t>東京都新宿区細工町1**-***6</t>
    <phoneticPr fontId="1"/>
  </si>
  <si>
    <t>栃木県芳賀郡益子町下大羽1**-***7</t>
    <phoneticPr fontId="1"/>
  </si>
  <si>
    <t>埼玉県三郷市栄1**-***8</t>
    <phoneticPr fontId="1"/>
  </si>
  <si>
    <t>東京都渋谷区恵比寿西1**-***9</t>
    <phoneticPr fontId="1"/>
  </si>
  <si>
    <t>山梨県甲府市岩窪町1**-***0</t>
    <phoneticPr fontId="1"/>
  </si>
  <si>
    <t>東京都新宿区下落合1**-***1</t>
    <phoneticPr fontId="1"/>
  </si>
  <si>
    <t>嶋津　豊明</t>
    <rPh sb="0" eb="2">
      <t>シマヅ</t>
    </rPh>
    <rPh sb="3" eb="5">
      <t>トヨアキ</t>
    </rPh>
    <phoneticPr fontId="1"/>
  </si>
  <si>
    <t>第42回全国障害者技能競技大会
&lt;122&gt;　パソコン操作　競技課題B</t>
    <rPh sb="0" eb="1">
      <t>ダイ</t>
    </rPh>
    <rPh sb="3" eb="4">
      <t>カイ</t>
    </rPh>
    <rPh sb="4" eb="6">
      <t>ゼンコク</t>
    </rPh>
    <rPh sb="6" eb="9">
      <t>ショウガイシャ</t>
    </rPh>
    <rPh sb="9" eb="11">
      <t>ギノウ</t>
    </rPh>
    <rPh sb="11" eb="13">
      <t>キョウギ</t>
    </rPh>
    <rPh sb="13" eb="15">
      <t>タイカイ</t>
    </rPh>
    <rPh sb="26" eb="28">
      <t>ソウサ</t>
    </rPh>
    <rPh sb="29" eb="31">
      <t>キョウギ</t>
    </rPh>
    <rPh sb="31" eb="33">
      <t>カダイ</t>
    </rPh>
    <phoneticPr fontId="1"/>
  </si>
  <si>
    <t>課題1-4</t>
    <rPh sb="0" eb="2">
      <t>カダイ</t>
    </rPh>
    <phoneticPr fontId="1"/>
  </si>
  <si>
    <t>40歳以上50歳未満</t>
    <rPh sb="2" eb="5">
      <t>サイイジョウ</t>
    </rPh>
    <rPh sb="7" eb="8">
      <t>サイ</t>
    </rPh>
    <rPh sb="8" eb="10">
      <t>ミマン</t>
    </rPh>
    <phoneticPr fontId="1"/>
  </si>
  <si>
    <t>50歳以上60歳未満</t>
    <rPh sb="2" eb="5">
      <t>サイイジョウ</t>
    </rPh>
    <rPh sb="7" eb="8">
      <t>サイ</t>
    </rPh>
    <rPh sb="8" eb="10">
      <t>ミマン</t>
    </rPh>
    <phoneticPr fontId="1"/>
  </si>
  <si>
    <t>60歳以上65歳未満</t>
    <rPh sb="2" eb="5">
      <t>サイイジョウ</t>
    </rPh>
    <rPh sb="7" eb="8">
      <t>サイ</t>
    </rPh>
    <rPh sb="8" eb="10">
      <t>ミマン</t>
    </rPh>
    <phoneticPr fontId="1"/>
  </si>
  <si>
    <t>65歳以上</t>
    <rPh sb="2" eb="5">
      <t>サイイジョウ</t>
    </rPh>
    <phoneticPr fontId="1"/>
  </si>
  <si>
    <t>合計</t>
    <rPh sb="0" eb="2">
      <t>ゴウケイ</t>
    </rPh>
    <phoneticPr fontId="1"/>
  </si>
  <si>
    <t>人数の総合系（確認用）</t>
    <rPh sb="0" eb="2">
      <t>ニンズウ</t>
    </rPh>
    <rPh sb="3" eb="5">
      <t>ソウゴウ</t>
    </rPh>
    <rPh sb="5" eb="6">
      <t>ケイ</t>
    </rPh>
    <rPh sb="7" eb="10">
      <t>カクニンヨウ</t>
    </rPh>
    <phoneticPr fontId="1"/>
  </si>
  <si>
    <t>シート名「出張旅費精算書」に必要項目を入力する課題です。一部の項目の入力には、インターネット検索を利用します。
「出張旅費精算書」の1行目から9行目には申請日や氏名、出張先などを入力する欄が配置されています。また、11行目以降には交通費明細を、19行目以降には宿泊費明細を、25行目以降には日当明細を入力する欄があります。なお、関数や計算式が入力済みのセルがありますので、注意してください。誤って削除してしまった場合は減点の対象となります。また、入力する項目の書式は問いませんが、罫線等あらかじめ設定してある書式を誤って崩してしまった場合も減点の対象となります。</t>
    <rPh sb="195" eb="196">
      <t>アヤマ</t>
    </rPh>
    <rPh sb="198" eb="200">
      <t>サクジョ</t>
    </rPh>
    <rPh sb="206" eb="208">
      <t>バアイ</t>
    </rPh>
    <rPh sb="209" eb="211">
      <t>ゲンテン</t>
    </rPh>
    <rPh sb="212" eb="214">
      <t>タイショウ</t>
    </rPh>
    <rPh sb="240" eb="243">
      <t>ケイセントウ</t>
    </rPh>
    <rPh sb="248" eb="250">
      <t>セッテイ</t>
    </rPh>
    <rPh sb="254" eb="256">
      <t>ショシキ</t>
    </rPh>
    <rPh sb="257" eb="258">
      <t>アヤマ</t>
    </rPh>
    <rPh sb="260" eb="261">
      <t>クズ</t>
    </rPh>
    <rPh sb="267" eb="269">
      <t>バアイ</t>
    </rPh>
    <rPh sb="270" eb="272">
      <t>ゲンテン</t>
    </rPh>
    <rPh sb="273" eb="275">
      <t>タイショウ</t>
    </rPh>
    <phoneticPr fontId="1"/>
  </si>
  <si>
    <t>指定された欄に、それぞれ次のように入力しなさい。
（１）所属欄に、ご自身の都道府県名
（２）氏名欄に、ご自身の名前</t>
    <rPh sb="34" eb="36">
      <t>ジシン</t>
    </rPh>
    <rPh sb="37" eb="41">
      <t>トドウフケン</t>
    </rPh>
    <rPh sb="41" eb="42">
      <t>メイ</t>
    </rPh>
    <phoneticPr fontId="1"/>
  </si>
  <si>
    <t>5行目の区分欄には、データの入力規則が設定されていますが、誤りがあるため、ドロップダウンリストからＨが選択できなくなっています。正しく修正し、社員区分としてＨを選択しなさい。</t>
    <rPh sb="1" eb="3">
      <t>ギョウメ</t>
    </rPh>
    <rPh sb="14" eb="16">
      <t>ニュウリョク</t>
    </rPh>
    <rPh sb="16" eb="18">
      <t>キソク</t>
    </rPh>
    <rPh sb="19" eb="21">
      <t>セッテイ</t>
    </rPh>
    <rPh sb="29" eb="30">
      <t>アヤマ</t>
    </rPh>
    <rPh sb="51" eb="53">
      <t>センタク</t>
    </rPh>
    <rPh sb="64" eb="65">
      <t>タダ</t>
    </rPh>
    <rPh sb="67" eb="69">
      <t>シュウセイ</t>
    </rPh>
    <phoneticPr fontId="1"/>
  </si>
  <si>
    <t>8行目の所在地欄に、出張先の住所をインターネット検索により調べて入力しなさい。</t>
    <rPh sb="1" eb="3">
      <t>ギョウメ</t>
    </rPh>
    <rPh sb="4" eb="7">
      <t>ショザイチ</t>
    </rPh>
    <phoneticPr fontId="1"/>
  </si>
  <si>
    <t>13行目から15行目に交通費の明細（日付、利用区間、金額）を入力しなさい。
（13行目）出張1日目、東京駅から千葉駅に移動。
（14行目）千葉駅から幕張メッセに移動。近隣ホテルに宿泊。
（15行目）出張2日目、幕張メッセから東京駅へ移動
金額は任意のウェブサイトを検索して入力しなさい。なお、検索条件は次のとおりとする。
利用運賃はICカード使用時を前提とし、障害者割引は考慮しない。
また、特急利用は可、タクシー利用は不可とする。</t>
    <rPh sb="55" eb="58">
      <t>チバエキ</t>
    </rPh>
    <rPh sb="69" eb="72">
      <t>チバエキ</t>
    </rPh>
    <rPh sb="74" eb="76">
      <t>マクハリ</t>
    </rPh>
    <rPh sb="105" eb="107">
      <t>マクハリ</t>
    </rPh>
    <rPh sb="196" eb="198">
      <t>トッキュウ</t>
    </rPh>
    <rPh sb="198" eb="200">
      <t>リヨウ</t>
    </rPh>
    <rPh sb="201" eb="202">
      <t>カ</t>
    </rPh>
    <phoneticPr fontId="1"/>
  </si>
  <si>
    <t>交通費の検索に利用したサイトの、名称をセルD38に、トップページのURL(アドレス)をセルD39に入力しなさい。</t>
    <phoneticPr fontId="1"/>
  </si>
  <si>
    <t>幕張メッセ</t>
    <rPh sb="0" eb="2">
      <t>マクハリ</t>
    </rPh>
    <phoneticPr fontId="1"/>
  </si>
  <si>
    <t>10月25日から26日</t>
    <rPh sb="2" eb="3">
      <t>ガツ</t>
    </rPh>
    <rPh sb="5" eb="6">
      <t>ニチ</t>
    </rPh>
    <rPh sb="10" eb="11">
      <t>ニチ</t>
    </rPh>
    <phoneticPr fontId="1"/>
  </si>
  <si>
    <t>ホテルJEED幕張</t>
    <rPh sb="7" eb="9">
      <t>マクハリ</t>
    </rPh>
    <phoneticPr fontId="1"/>
  </si>
  <si>
    <t>社員区分</t>
    <rPh sb="0" eb="2">
      <t>シャイン</t>
    </rPh>
    <rPh sb="2" eb="4">
      <t>クブン</t>
    </rPh>
    <phoneticPr fontId="6"/>
  </si>
  <si>
    <t>H</t>
  </si>
  <si>
    <t>千葉市美浜区中瀬2-1</t>
    <rPh sb="0" eb="3">
      <t>チバシ</t>
    </rPh>
    <rPh sb="3" eb="6">
      <t>ミハマク</t>
    </rPh>
    <rPh sb="6" eb="8">
      <t>ナカセ</t>
    </rPh>
    <phoneticPr fontId="1"/>
  </si>
  <si>
    <t>東京駅</t>
    <rPh sb="0" eb="3">
      <t>トウキョウエキ</t>
    </rPh>
    <phoneticPr fontId="1"/>
  </si>
  <si>
    <t>千葉駅</t>
    <rPh sb="0" eb="2">
      <t>チバ</t>
    </rPh>
    <rPh sb="2" eb="3">
      <t>エキ</t>
    </rPh>
    <phoneticPr fontId="1"/>
  </si>
  <si>
    <t>海浜幕張駅</t>
    <rPh sb="0" eb="2">
      <t>カイヒン</t>
    </rPh>
    <rPh sb="2" eb="4">
      <t>マクハリ</t>
    </rPh>
    <rPh sb="4" eb="5">
      <t>エキ</t>
    </rPh>
    <phoneticPr fontId="1"/>
  </si>
  <si>
    <t>課題2-1</t>
    <rPh sb="0" eb="2">
      <t>カダイ</t>
    </rPh>
    <phoneticPr fontId="1"/>
  </si>
  <si>
    <t>課題2-2</t>
    <rPh sb="0" eb="2">
      <t>カダイ</t>
    </rPh>
    <phoneticPr fontId="1"/>
  </si>
  <si>
    <t>課題2-3</t>
    <rPh sb="0" eb="2">
      <t>カダイ</t>
    </rPh>
    <phoneticPr fontId="1"/>
  </si>
  <si>
    <t>課題2-4</t>
    <rPh sb="0" eb="2">
      <t>カダイ</t>
    </rPh>
    <phoneticPr fontId="1"/>
  </si>
  <si>
    <t>課題2-5</t>
    <rPh sb="0" eb="2">
      <t>カダイ</t>
    </rPh>
    <phoneticPr fontId="1"/>
  </si>
  <si>
    <t>PowerPointのファイル「解答元ファイル」を開き、内容を確認しなさい。
スライドは2枚あります。1枚目のスライドのレイアウトは「タイトルスライド」ですべて未入力です。2枚目のスライドのレイアウトは「比較」で5つのプレースホルダーがあり、最初の4つまでは入力済みです。5つ目のプレースホルダーには後ほどExcelの表を貼り付けます。
１．スライド1にタイトルを考えて入力しなさい。
２．スライド1にサブタイトルとして、会社名とご自身の名前を入力しなさい。
３．ファイル名にご自身の姓名をつけて同じフォルダー内に保存しなさい。</t>
    <rPh sb="16" eb="18">
      <t>カイトウ</t>
    </rPh>
    <rPh sb="45" eb="46">
      <t>マイ</t>
    </rPh>
    <rPh sb="52" eb="54">
      <t>マイメ</t>
    </rPh>
    <rPh sb="80" eb="83">
      <t>ミニュウリョク</t>
    </rPh>
    <rPh sb="102" eb="104">
      <t>ヒカク</t>
    </rPh>
    <rPh sb="121" eb="123">
      <t>サイショ</t>
    </rPh>
    <rPh sb="129" eb="131">
      <t>ニュウリョク</t>
    </rPh>
    <rPh sb="131" eb="132">
      <t>ズ</t>
    </rPh>
    <rPh sb="182" eb="183">
      <t>カンガ</t>
    </rPh>
    <rPh sb="185" eb="187">
      <t>ニュウリョク</t>
    </rPh>
    <rPh sb="211" eb="214">
      <t>カイシャメイ</t>
    </rPh>
    <rPh sb="216" eb="218">
      <t>ジシン</t>
    </rPh>
    <rPh sb="219" eb="221">
      <t>ナマエ</t>
    </rPh>
    <rPh sb="222" eb="224">
      <t>ニュウリョク</t>
    </rPh>
    <rPh sb="236" eb="237">
      <t>メイ</t>
    </rPh>
    <rPh sb="239" eb="241">
      <t>ジシン</t>
    </rPh>
    <rPh sb="242" eb="244">
      <t>セイメイ</t>
    </rPh>
    <rPh sb="248" eb="249">
      <t>オナ</t>
    </rPh>
    <rPh sb="255" eb="256">
      <t>ナイ</t>
    </rPh>
    <rPh sb="257" eb="259">
      <t>ホゾン</t>
    </rPh>
    <phoneticPr fontId="1"/>
  </si>
  <si>
    <t>内容</t>
    <rPh sb="0" eb="2">
      <t>ナイヨウ</t>
    </rPh>
    <phoneticPr fontId="17"/>
  </si>
  <si>
    <t>2011年</t>
    <rPh sb="4" eb="5">
      <t>ネン</t>
    </rPh>
    <phoneticPr fontId="1"/>
  </si>
  <si>
    <t>2011年割合</t>
    <rPh sb="4" eb="5">
      <t>ネン</t>
    </rPh>
    <rPh sb="5" eb="7">
      <t>ワリアイ</t>
    </rPh>
    <phoneticPr fontId="17"/>
  </si>
  <si>
    <t>2021年</t>
    <rPh sb="4" eb="5">
      <t>ネン</t>
    </rPh>
    <phoneticPr fontId="1"/>
  </si>
  <si>
    <t>2021年割合</t>
    <rPh sb="4" eb="5">
      <t>ネン</t>
    </rPh>
    <rPh sb="5" eb="7">
      <t>ワリアイ</t>
    </rPh>
    <phoneticPr fontId="17"/>
  </si>
  <si>
    <t>情報収集(調べる、ニュース、SNS)</t>
    <rPh sb="0" eb="2">
      <t>ジョウホウ</t>
    </rPh>
    <rPh sb="2" eb="4">
      <t>シュウシュウ</t>
    </rPh>
    <rPh sb="5" eb="6">
      <t>シラ</t>
    </rPh>
    <phoneticPr fontId="1"/>
  </si>
  <si>
    <t>ゲーム</t>
    <phoneticPr fontId="1"/>
  </si>
  <si>
    <t>音楽・動画</t>
    <rPh sb="0" eb="2">
      <t>オンガク</t>
    </rPh>
    <rPh sb="3" eb="5">
      <t>ドウガ</t>
    </rPh>
    <phoneticPr fontId="1"/>
  </si>
  <si>
    <t>電子書籍</t>
    <rPh sb="0" eb="2">
      <t>デンシ</t>
    </rPh>
    <rPh sb="2" eb="4">
      <t>ショセキ</t>
    </rPh>
    <phoneticPr fontId="1"/>
  </si>
  <si>
    <t>買い物(事前調査含む)</t>
    <rPh sb="0" eb="1">
      <t>カ</t>
    </rPh>
    <rPh sb="2" eb="3">
      <t>モノ</t>
    </rPh>
    <rPh sb="4" eb="6">
      <t>ジゼン</t>
    </rPh>
    <rPh sb="6" eb="8">
      <t>チョウサ</t>
    </rPh>
    <rPh sb="8" eb="9">
      <t>フク</t>
    </rPh>
    <phoneticPr fontId="1"/>
  </si>
  <si>
    <t>その他</t>
    <rPh sb="2" eb="3">
      <t>タ</t>
    </rPh>
    <phoneticPr fontId="1"/>
  </si>
  <si>
    <t>※株式会社JEEDリサーチ調べ</t>
    <rPh sb="13" eb="14">
      <t>シラ</t>
    </rPh>
    <phoneticPr fontId="17"/>
  </si>
  <si>
    <t>Wordによる差し込み印刷を利用して、受講者に一般的なビジネス文書のレイアウトで受講案内と受講票を作成し、印刷することになりました。</t>
    <rPh sb="19" eb="22">
      <t>ジュコウシャ</t>
    </rPh>
    <rPh sb="23" eb="26">
      <t>イッパンテキ</t>
    </rPh>
    <rPh sb="31" eb="33">
      <t>ブンショ</t>
    </rPh>
    <rPh sb="40" eb="42">
      <t>ジュコウ</t>
    </rPh>
    <rPh sb="42" eb="44">
      <t>アンナイ</t>
    </rPh>
    <rPh sb="45" eb="48">
      <t>ジュコウヒョウ</t>
    </rPh>
    <rPh sb="49" eb="51">
      <t>サクセイ</t>
    </rPh>
    <rPh sb="53" eb="55">
      <t>インサツ</t>
    </rPh>
    <phoneticPr fontId="1"/>
  </si>
  <si>
    <t>受講講座</t>
    <rPh sb="0" eb="2">
      <t>ジュコウ</t>
    </rPh>
    <rPh sb="2" eb="4">
      <t>コウザ</t>
    </rPh>
    <phoneticPr fontId="1"/>
  </si>
  <si>
    <t>千葉県君津市北子安101-1001</t>
  </si>
  <si>
    <t>SDGs</t>
  </si>
  <si>
    <t>千葉県松戸市栄町西102-1002</t>
  </si>
  <si>
    <t>俳句</t>
  </si>
  <si>
    <t>群馬県高崎市本町103-1003</t>
  </si>
  <si>
    <t>群馬県前橋市宮地町104-1004</t>
  </si>
  <si>
    <t>絵手紙</t>
  </si>
  <si>
    <t>埼玉県本庄市上仁手105-1005</t>
  </si>
  <si>
    <t>群馬県伊勢崎市上田町106-1006</t>
  </si>
  <si>
    <t>山梨県西八代郡市川三郷町楠甫107-1007</t>
  </si>
  <si>
    <t>神奈川県綾瀬市早川108-1008</t>
  </si>
  <si>
    <t>東京都千代田区西神田109-1009</t>
  </si>
  <si>
    <t>千葉県印西市鹿黒南110-1010</t>
  </si>
  <si>
    <t>山梨県南巨摩郡富士川町青柳町111-1011</t>
  </si>
  <si>
    <t>栃木県塩谷郡塩谷町船生112-1012</t>
  </si>
  <si>
    <t>東京都世田谷区駒沢公園113-1013</t>
  </si>
  <si>
    <t>神奈川県大和市南林間114-1014</t>
  </si>
  <si>
    <t>群馬県利根郡みなかみ町小仁田115-1015</t>
  </si>
  <si>
    <t>千葉県流山市後平井116-1016</t>
  </si>
  <si>
    <t>神奈川県横浜市港北区綱島東117-1017</t>
  </si>
  <si>
    <t>群馬県伊勢崎市赤堀鹿島町118-1018</t>
  </si>
  <si>
    <t>神奈川県大和市中央119-1019</t>
  </si>
  <si>
    <t>群馬県利根郡片品村鎌田120-1020</t>
  </si>
  <si>
    <t>東京都府中市浅間町121-1021</t>
  </si>
  <si>
    <t>神奈川県足柄上郡開成町延沢122-1022</t>
  </si>
  <si>
    <t>栃木県大田原市黒羽向町123-1023</t>
  </si>
  <si>
    <t>山梨県笛吹市芦川町新井原124-1024</t>
  </si>
  <si>
    <t>東京都中央区東日本橋125-1025</t>
  </si>
  <si>
    <t>群馬県桐生市新里町新川126-1026</t>
  </si>
  <si>
    <t>神奈川県横須賀市汐見台127-1027</t>
  </si>
  <si>
    <t>神奈川県足柄下郡箱根町底倉128-1028</t>
  </si>
  <si>
    <t>群馬県高崎市真町129-1029</t>
  </si>
  <si>
    <t>栃木県小山市萩島130-1030</t>
  </si>
  <si>
    <t>群馬県太田市徳川町131-1031</t>
  </si>
  <si>
    <t>千葉県銚子市垣根町132-1032</t>
  </si>
  <si>
    <t>東京都江東区東砂133-1033</t>
  </si>
  <si>
    <t>山梨県北杜市武川町黒澤134-1034</t>
  </si>
  <si>
    <t>神奈川県茅ヶ崎市旭が丘135-1035</t>
  </si>
  <si>
    <t>神奈川県横須賀市浦上台136-1036</t>
  </si>
  <si>
    <t>千葉県成田市水の上137-1037</t>
  </si>
  <si>
    <t>神奈川県川崎市中原区市ノ坪138-1038</t>
  </si>
  <si>
    <t>栃木県那須塩原市遅野沢139-1039</t>
  </si>
  <si>
    <t>群馬県高崎市西国分町140-1040</t>
  </si>
  <si>
    <t>千葉県千葉市若葉区御殿町141-1041</t>
  </si>
  <si>
    <t>埼玉県川口市芝142-1042</t>
  </si>
  <si>
    <t>茨城県取手市台宿143-1043</t>
  </si>
  <si>
    <t>茨城県坂東市長須144-1044</t>
  </si>
  <si>
    <t>東京都新宿区細工町145-1045</t>
  </si>
  <si>
    <t>栃木県芳賀郡益子町下大羽146-1046</t>
  </si>
  <si>
    <t>埼玉県三郷市栄147-1047</t>
  </si>
  <si>
    <t>東京都渋谷区恵比寿西148-1048</t>
  </si>
  <si>
    <t>山梨県甲府市岩窪町149-1049</t>
  </si>
  <si>
    <t>東京都新宿区下落合150-1050</t>
  </si>
  <si>
    <t>受講日時</t>
    <rPh sb="0" eb="2">
      <t>ジュコウ</t>
    </rPh>
    <rPh sb="2" eb="4">
      <t>ニチジ</t>
    </rPh>
    <phoneticPr fontId="1"/>
  </si>
  <si>
    <t>令和5年1月25日（水）13時</t>
  </si>
  <si>
    <t>令和5年1月26日（木）13時</t>
  </si>
  <si>
    <t>都道府県</t>
  </si>
  <si>
    <t>セブン</t>
  </si>
  <si>
    <t>ファミリー</t>
  </si>
  <si>
    <t>ローソン</t>
  </si>
  <si>
    <t>ミニ</t>
  </si>
  <si>
    <t>デイリ－</t>
  </si>
  <si>
    <t>セイコー</t>
  </si>
  <si>
    <t>NEWDAYS</t>
  </si>
  <si>
    <t>コミュニティ</t>
  </si>
  <si>
    <t>ポプラ</t>
  </si>
  <si>
    <t>ローソン100</t>
    <phoneticPr fontId="27"/>
  </si>
  <si>
    <t>面積(km2)</t>
    <rPh sb="0" eb="2">
      <t xml:space="preserve">メンセキ </t>
    </rPh>
    <phoneticPr fontId="27"/>
  </si>
  <si>
    <t>人口（人）</t>
    <rPh sb="0" eb="2">
      <t xml:space="preserve">ジンコウ </t>
    </rPh>
    <rPh sb="3" eb="4">
      <t xml:space="preserve">ニン </t>
    </rPh>
    <phoneticPr fontId="2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</si>
  <si>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</si>
  <si>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</si>
  <si>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</si>
  <si>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</si>
  <si>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</si>
  <si>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</si>
  <si>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</si>
  <si>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</si>
  <si>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</si>
  <si>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</si>
  <si>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</si>
  <si>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</si>
  <si>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</si>
  <si>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</si>
  <si>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</si>
  <si>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</si>
  <si>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</si>
  <si>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</si>
  <si>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</si>
  <si>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</si>
  <si>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</si>
  <si>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</si>
  <si>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</si>
  <si>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</si>
  <si>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</si>
  <si>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</si>
  <si>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</si>
  <si>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</si>
  <si>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</si>
  <si>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</si>
  <si>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</si>
  <si>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</si>
  <si>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</si>
  <si>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</si>
  <si>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</si>
  <si>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</si>
  <si>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</si>
  <si>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</si>
  <si>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</si>
  <si>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</si>
  <si>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</si>
  <si>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</si>
  <si>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</si>
  <si>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</si>
  <si>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</si>
  <si>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</si>
  <si>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</si>
  <si>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7"/>
  </si>
  <si>
    <t>Topコンビニ</t>
    <phoneticPr fontId="27"/>
  </si>
  <si>
    <t>ローソン・</t>
  </si>
  <si>
    <t>合計↓</t>
  </si>
  <si>
    <t>出店数順位</t>
    <rPh sb="0" eb="3">
      <t xml:space="preserve">シュッテンスウ </t>
    </rPh>
    <rPh sb="3" eb="5">
      <t xml:space="preserve">ジュンイ </t>
    </rPh>
    <phoneticPr fontId="27"/>
  </si>
  <si>
    <t>人口</t>
    <rPh sb="0" eb="2">
      <t xml:space="preserve">ジンコウ </t>
    </rPh>
    <phoneticPr fontId="27"/>
  </si>
  <si>
    <t>全国</t>
  </si>
  <si>
    <t>コード</t>
  </si>
  <si>
    <t>対応する内容</t>
  </si>
  <si>
    <t>＃</t>
  </si>
  <si>
    <t>01位</t>
  </si>
  <si>
    <t>02位</t>
  </si>
  <si>
    <t>03位</t>
  </si>
  <si>
    <t>04位</t>
  </si>
  <si>
    <t>05位</t>
  </si>
  <si>
    <t>06位</t>
  </si>
  <si>
    <t>07位</t>
  </si>
  <si>
    <t>08位</t>
  </si>
  <si>
    <t>09位</t>
  </si>
  <si>
    <t>10位</t>
  </si>
  <si>
    <t>11位</t>
  </si>
  <si>
    <t>12位</t>
  </si>
  <si>
    <t>13位</t>
  </si>
  <si>
    <t>14位</t>
  </si>
  <si>
    <t>15位</t>
  </si>
  <si>
    <t>16位</t>
  </si>
  <si>
    <t>17位</t>
  </si>
  <si>
    <t>18位</t>
  </si>
  <si>
    <t>19位</t>
  </si>
  <si>
    <t>20位</t>
  </si>
  <si>
    <t>21位</t>
  </si>
  <si>
    <t>22位</t>
  </si>
  <si>
    <t>23位</t>
  </si>
  <si>
    <t>24位</t>
  </si>
  <si>
    <t>25位</t>
  </si>
  <si>
    <t>26位</t>
  </si>
  <si>
    <t>27位</t>
  </si>
  <si>
    <t>28位</t>
  </si>
  <si>
    <t>29位</t>
  </si>
  <si>
    <t>30位</t>
  </si>
  <si>
    <t>31位</t>
  </si>
  <si>
    <t>32位</t>
  </si>
  <si>
    <t>33位</t>
  </si>
  <si>
    <t>34位</t>
  </si>
  <si>
    <t>35位</t>
  </si>
  <si>
    <t>36位</t>
  </si>
  <si>
    <t>37位</t>
  </si>
  <si>
    <t>38位</t>
  </si>
  <si>
    <t>39位</t>
  </si>
  <si>
    <t>40位</t>
  </si>
  <si>
    <t>41位</t>
  </si>
  <si>
    <t>42位</t>
  </si>
  <si>
    <t>43位</t>
  </si>
  <si>
    <t>44位</t>
  </si>
  <si>
    <t>45位</t>
  </si>
  <si>
    <t>46位</t>
  </si>
  <si>
    <t>47位</t>
  </si>
  <si>
    <t>年齢層別の人数を計算します。セルN2からN7のそれぞれの条件に含まれる人数を、セルO2からO7の対応するセルに数式により求めなさい。</t>
    <phoneticPr fontId="1"/>
  </si>
  <si>
    <t>課題1-1で求めた人数の合計を計算します。セルO2からO7の人数の合計を、セルO8に数式により求めなさい。</t>
    <phoneticPr fontId="1"/>
  </si>
  <si>
    <t>課題1-1の計算の対象外になった人数を計算します。セルN9の条件に含まれる人数を、セルO9に数式により求めなさい。</t>
    <phoneticPr fontId="1"/>
  </si>
  <si>
    <t>指示に従い顧客の年齢層を分析します。
シート名「年齢層別人数」の列A～列Kには顧客の名簿があり、列Kには計算対象の年齢が入っています。ただし、法人の場合は「-」、個人で年齢が不明な場合は空白となっています。
年齢層の分析は、列M～列Oで行います。列Nには、年齢層の条件の指定がはいっています。</t>
    <rPh sb="81" eb="83">
      <t>コジン</t>
    </rPh>
    <phoneticPr fontId="1"/>
  </si>
  <si>
    <t>課題2-6</t>
    <rPh sb="0" eb="2">
      <t>カダイ</t>
    </rPh>
    <phoneticPr fontId="1"/>
  </si>
  <si>
    <t>連絡(メール・LINE等)</t>
    <rPh sb="0" eb="2">
      <t>レンラク</t>
    </rPh>
    <rPh sb="11" eb="12">
      <t>ナド</t>
    </rPh>
    <phoneticPr fontId="1"/>
  </si>
  <si>
    <t xml:space="preserve">１．Excelのシート「統計データ」のC列に2011年の全体件数に対する各項目の割合を算出しなさい。E列も同様に2021年について割合を算出しなさい。さらに、その表をPowerPointのスライド２枚目の5つ目のプレースホルダーに貼り付けなさい。
２．その後、2011年と2021年の利用目的を比較し、考察するためのグラフや表を自由に作成しなさい。なお、グラフは最低ひとつは作成し、適切なグラフ要素を設定しなさい。
また、PowerPointで利用するための作業ですが採点対象とします。
</t>
    <rPh sb="20" eb="21">
      <t>レツ</t>
    </rPh>
    <rPh sb="26" eb="27">
      <t>ネン</t>
    </rPh>
    <rPh sb="28" eb="30">
      <t>ゼンタイ</t>
    </rPh>
    <rPh sb="30" eb="32">
      <t>ケンスウ</t>
    </rPh>
    <rPh sb="33" eb="34">
      <t>タイ</t>
    </rPh>
    <rPh sb="36" eb="39">
      <t>カクコウモク</t>
    </rPh>
    <rPh sb="40" eb="42">
      <t>ワリアイ</t>
    </rPh>
    <rPh sb="43" eb="45">
      <t>サンシュツ</t>
    </rPh>
    <rPh sb="51" eb="52">
      <t>レツ</t>
    </rPh>
    <rPh sb="53" eb="55">
      <t>ドウヨウ</t>
    </rPh>
    <rPh sb="60" eb="61">
      <t>ネン</t>
    </rPh>
    <rPh sb="65" eb="67">
      <t>ワリアイ</t>
    </rPh>
    <rPh sb="68" eb="70">
      <t>サンシュツ</t>
    </rPh>
    <rPh sb="81" eb="82">
      <t>ヒョウ</t>
    </rPh>
    <rPh sb="99" eb="101">
      <t>マイメ</t>
    </rPh>
    <rPh sb="104" eb="105">
      <t>メ</t>
    </rPh>
    <rPh sb="115" eb="116">
      <t>ハ</t>
    </rPh>
    <rPh sb="117" eb="118">
      <t>ツ</t>
    </rPh>
    <rPh sb="128" eb="129">
      <t>ゴ</t>
    </rPh>
    <rPh sb="134" eb="135">
      <t>ネン</t>
    </rPh>
    <rPh sb="140" eb="141">
      <t>ネン</t>
    </rPh>
    <rPh sb="142" eb="144">
      <t>リヨウ</t>
    </rPh>
    <rPh sb="144" eb="146">
      <t>モクテキ</t>
    </rPh>
    <rPh sb="147" eb="149">
      <t>ヒカク</t>
    </rPh>
    <rPh sb="151" eb="153">
      <t>コウサツ</t>
    </rPh>
    <rPh sb="162" eb="163">
      <t>ヒョウ</t>
    </rPh>
    <rPh sb="164" eb="166">
      <t>ジユウ</t>
    </rPh>
    <rPh sb="222" eb="224">
      <t>リヨウ</t>
    </rPh>
    <rPh sb="229" eb="231">
      <t>サギョウ</t>
    </rPh>
    <rPh sb="234" eb="236">
      <t>サイテン</t>
    </rPh>
    <rPh sb="236" eb="238">
      <t>タイショウ</t>
    </rPh>
    <phoneticPr fontId="17"/>
  </si>
  <si>
    <t>PowerPointにスライドを追加して、Excelで作成したグラフや表を、必要に応じて貼り付けるなどして利用しなさい。
最後のスライドは「結果・考察」として、ご自身が自由に入力しなさい。</t>
    <rPh sb="16" eb="18">
      <t>ツイカ</t>
    </rPh>
    <rPh sb="27" eb="29">
      <t>サクセイ</t>
    </rPh>
    <rPh sb="35" eb="36">
      <t>ヒョウ</t>
    </rPh>
    <rPh sb="38" eb="40">
      <t>ヒツヨウ</t>
    </rPh>
    <rPh sb="41" eb="42">
      <t>オウ</t>
    </rPh>
    <rPh sb="44" eb="45">
      <t>ハ</t>
    </rPh>
    <rPh sb="46" eb="47">
      <t>ツ</t>
    </rPh>
    <rPh sb="53" eb="55">
      <t>リヨウ</t>
    </rPh>
    <rPh sb="61" eb="63">
      <t>サイゴ</t>
    </rPh>
    <rPh sb="70" eb="72">
      <t>ケッカ</t>
    </rPh>
    <rPh sb="73" eb="75">
      <t>コウサツ</t>
    </rPh>
    <rPh sb="81" eb="83">
      <t>ジシン</t>
    </rPh>
    <rPh sb="84" eb="86">
      <t>ジユウ</t>
    </rPh>
    <rPh sb="87" eb="89">
      <t>ニュウリョク</t>
    </rPh>
    <phoneticPr fontId="17"/>
  </si>
  <si>
    <t>あなたは、株式会社JEEDリサーチの社員です。
通勤電車内での携帯電話・スマートフォンの利用目的について、2011年と2021年を比較・分析し、PowerPointのスライドを作成することになりました。
シート「統計データ」のA4：E12には1つの表があります。
A1とA2は表題と説明です。
表の列見出しは「内容」「2011年」「2011年割合」「2021年」「2021年割合」の5つです。</t>
    <rPh sb="5" eb="7">
      <t>カブシキ</t>
    </rPh>
    <rPh sb="7" eb="9">
      <t>カイシャ</t>
    </rPh>
    <rPh sb="18" eb="20">
      <t>シャイン</t>
    </rPh>
    <rPh sb="24" eb="26">
      <t>ツウキン</t>
    </rPh>
    <rPh sb="26" eb="28">
      <t>デンシャ</t>
    </rPh>
    <rPh sb="28" eb="29">
      <t>ナイ</t>
    </rPh>
    <rPh sb="31" eb="33">
      <t>ケイタイ</t>
    </rPh>
    <rPh sb="33" eb="35">
      <t>デンワ</t>
    </rPh>
    <rPh sb="44" eb="46">
      <t>リヨウ</t>
    </rPh>
    <rPh sb="46" eb="48">
      <t>モクテキ</t>
    </rPh>
    <rPh sb="57" eb="58">
      <t>ネン</t>
    </rPh>
    <rPh sb="63" eb="64">
      <t>ネン</t>
    </rPh>
    <rPh sb="65" eb="67">
      <t>ヒカク</t>
    </rPh>
    <rPh sb="68" eb="70">
      <t>ブンセキ</t>
    </rPh>
    <rPh sb="106" eb="108">
      <t>トウケイ</t>
    </rPh>
    <rPh sb="124" eb="125">
      <t>ヒョウ</t>
    </rPh>
    <rPh sb="138" eb="140">
      <t>ヒョウダイ</t>
    </rPh>
    <rPh sb="141" eb="143">
      <t>セツメイ</t>
    </rPh>
    <rPh sb="147" eb="148">
      <t>ヒョウ</t>
    </rPh>
    <rPh sb="149" eb="150">
      <t>レツ</t>
    </rPh>
    <rPh sb="150" eb="152">
      <t>ミダ</t>
    </rPh>
    <rPh sb="155" eb="157">
      <t>ナイヨウ</t>
    </rPh>
    <rPh sb="163" eb="164">
      <t>ネン</t>
    </rPh>
    <rPh sb="164" eb="165">
      <t>イエ</t>
    </rPh>
    <rPh sb="170" eb="171">
      <t>ネン</t>
    </rPh>
    <rPh sb="171" eb="173">
      <t>シャクヤ</t>
    </rPh>
    <rPh sb="179" eb="180">
      <t>ネン</t>
    </rPh>
    <rPh sb="180" eb="182">
      <t>ワリアイ</t>
    </rPh>
    <rPh sb="186" eb="187">
      <t>ネン</t>
    </rPh>
    <phoneticPr fontId="1"/>
  </si>
  <si>
    <t>課題は、課題1から課題5まであり、課題5以外は各課題に複数の設問があります。使用するシートは「年齢別人数」「出張旅費精算書」「日当一覧」「受講者名簿秋」「統計データ」「県別コンビニ数」の6つです。
なお、使用している住所や氏名などはサンプルデータです。</t>
    <rPh sb="4" eb="6">
      <t>カダイ</t>
    </rPh>
    <rPh sb="9" eb="11">
      <t>カダイ</t>
    </rPh>
    <rPh sb="17" eb="19">
      <t>カダイ</t>
    </rPh>
    <rPh sb="20" eb="22">
      <t>イガイ</t>
    </rPh>
    <rPh sb="23" eb="24">
      <t>カク</t>
    </rPh>
    <rPh sb="24" eb="26">
      <t>カダイ</t>
    </rPh>
    <rPh sb="27" eb="29">
      <t>フクスウ</t>
    </rPh>
    <rPh sb="30" eb="32">
      <t>セツモン</t>
    </rPh>
    <rPh sb="38" eb="40">
      <t>シヨウ</t>
    </rPh>
    <rPh sb="47" eb="50">
      <t>ネンレイベツ</t>
    </rPh>
    <rPh sb="50" eb="52">
      <t>ニンズウ</t>
    </rPh>
    <rPh sb="54" eb="56">
      <t>シュッチョウ</t>
    </rPh>
    <rPh sb="56" eb="58">
      <t>リョヒ</t>
    </rPh>
    <rPh sb="58" eb="61">
      <t>セイサンショ</t>
    </rPh>
    <rPh sb="63" eb="65">
      <t>ニットウ</t>
    </rPh>
    <rPh sb="65" eb="67">
      <t>イチラン</t>
    </rPh>
    <rPh sb="69" eb="72">
      <t>ジュコウシャ</t>
    </rPh>
    <rPh sb="72" eb="74">
      <t>メイボ</t>
    </rPh>
    <rPh sb="74" eb="75">
      <t>アキ</t>
    </rPh>
    <rPh sb="77" eb="79">
      <t>トウケイ</t>
    </rPh>
    <rPh sb="84" eb="86">
      <t>ケンベツ</t>
    </rPh>
    <rPh sb="90" eb="91">
      <t>スウ</t>
    </rPh>
    <rPh sb="102" eb="104">
      <t>シヨウ</t>
    </rPh>
    <rPh sb="108" eb="110">
      <t>ジュウショ</t>
    </rPh>
    <rPh sb="111" eb="113">
      <t>シメイ</t>
    </rPh>
    <phoneticPr fontId="1"/>
  </si>
  <si>
    <t>27行目に日当の明細を入力しなさい。
（１）日数は１と入力しなさい
（２）単価欄には、あらかじめ関数が入力してありますが、誤りがあります。正しく修正してください。</t>
    <rPh sb="27" eb="29">
      <t>ニュウリョク</t>
    </rPh>
    <rPh sb="37" eb="39">
      <t>タンカ</t>
    </rPh>
    <rPh sb="39" eb="40">
      <t>ラン</t>
    </rPh>
    <rPh sb="48" eb="50">
      <t>カンスウ</t>
    </rPh>
    <rPh sb="51" eb="53">
      <t>ニュウリョク</t>
    </rPh>
    <rPh sb="61" eb="62">
      <t>アヤマ</t>
    </rPh>
    <rPh sb="69" eb="70">
      <t>タダ</t>
    </rPh>
    <rPh sb="72" eb="74">
      <t>シュウセイ</t>
    </rPh>
    <phoneticPr fontId="1"/>
  </si>
  <si>
    <t>シート名「受講者名簿秋」を開き、以下の3つの条件の全てに該当する人を抽出し、そのシートをファイル名「受講者名簿2022冬」として保存しなさい。
（1）受講講座名が、SDGs基礎講座に申し込みをした人
（2）年齢が、案内文を発送する令和4年12月1日時点で年齢が40歳未満の人。なお、年齢は年齢列に関数を用いて求めなさい。
（3）郵便番号が、3ではじまる地域の人</t>
    <rPh sb="3" eb="4">
      <t>メイ</t>
    </rPh>
    <rPh sb="5" eb="8">
      <t>ジュコウシャ</t>
    </rPh>
    <rPh sb="8" eb="10">
      <t>メイボ</t>
    </rPh>
    <rPh sb="10" eb="11">
      <t>アキ</t>
    </rPh>
    <rPh sb="13" eb="14">
      <t>ヒラ</t>
    </rPh>
    <rPh sb="16" eb="18">
      <t>イカ</t>
    </rPh>
    <rPh sb="22" eb="24">
      <t>ジョウケン</t>
    </rPh>
    <rPh sb="25" eb="26">
      <t>スベ</t>
    </rPh>
    <rPh sb="28" eb="30">
      <t>ガイトウ</t>
    </rPh>
    <rPh sb="32" eb="33">
      <t>ヒト</t>
    </rPh>
    <rPh sb="34" eb="36">
      <t>チュウシュツ</t>
    </rPh>
    <rPh sb="48" eb="49">
      <t>メイ</t>
    </rPh>
    <rPh sb="50" eb="53">
      <t>ジュコウシャ</t>
    </rPh>
    <rPh sb="53" eb="55">
      <t>メイボ</t>
    </rPh>
    <rPh sb="59" eb="60">
      <t>フユ</t>
    </rPh>
    <rPh sb="64" eb="66">
      <t>ホゾン</t>
    </rPh>
    <rPh sb="75" eb="77">
      <t>ジュコウ</t>
    </rPh>
    <rPh sb="77" eb="80">
      <t>コウザメイ</t>
    </rPh>
    <rPh sb="91" eb="92">
      <t>モウ</t>
    </rPh>
    <rPh sb="93" eb="94">
      <t>コ</t>
    </rPh>
    <rPh sb="98" eb="99">
      <t>ヒト</t>
    </rPh>
    <rPh sb="103" eb="105">
      <t>ネンレイ</t>
    </rPh>
    <rPh sb="107" eb="110">
      <t>アンナイブン</t>
    </rPh>
    <rPh sb="111" eb="113">
      <t>ハッソウ</t>
    </rPh>
    <rPh sb="115" eb="117">
      <t>レイワ</t>
    </rPh>
    <rPh sb="118" eb="119">
      <t>ネン</t>
    </rPh>
    <rPh sb="121" eb="122">
      <t>ガツ</t>
    </rPh>
    <rPh sb="123" eb="124">
      <t>ニチ</t>
    </rPh>
    <rPh sb="124" eb="126">
      <t>ジテン</t>
    </rPh>
    <rPh sb="127" eb="129">
      <t>ネンレイ</t>
    </rPh>
    <rPh sb="132" eb="133">
      <t>サイ</t>
    </rPh>
    <rPh sb="133" eb="135">
      <t>ミマン</t>
    </rPh>
    <rPh sb="136" eb="137">
      <t>ヒト</t>
    </rPh>
    <rPh sb="141" eb="143">
      <t>ネンレイ</t>
    </rPh>
    <rPh sb="144" eb="146">
      <t>ネンレイ</t>
    </rPh>
    <rPh sb="146" eb="147">
      <t>レツ</t>
    </rPh>
    <rPh sb="148" eb="150">
      <t>カンスウ</t>
    </rPh>
    <rPh sb="151" eb="152">
      <t>モチ</t>
    </rPh>
    <rPh sb="154" eb="155">
      <t>モト</t>
    </rPh>
    <rPh sb="164" eb="166">
      <t>ユウビン</t>
    </rPh>
    <rPh sb="166" eb="168">
      <t>バンゴウ</t>
    </rPh>
    <rPh sb="176" eb="178">
      <t>チイキ</t>
    </rPh>
    <rPh sb="179" eb="180">
      <t>ヒト</t>
    </rPh>
    <phoneticPr fontId="1"/>
  </si>
  <si>
    <t>ファイル名「案内文2021秋」のワードファイルを開き、発信日を令和4年12月1日として案内文を作成しなさい。
なお、発信日にあわせて時候のあいさつを適切に修正し、ファイル名「案内文2022冬」として保存しなさい。</t>
    <rPh sb="4" eb="5">
      <t>メイ</t>
    </rPh>
    <rPh sb="6" eb="9">
      <t>アンナイブン</t>
    </rPh>
    <rPh sb="13" eb="14">
      <t>アキ</t>
    </rPh>
    <rPh sb="24" eb="25">
      <t>ヒラ</t>
    </rPh>
    <rPh sb="27" eb="30">
      <t>ハッシンビ</t>
    </rPh>
    <rPh sb="31" eb="33">
      <t>レイワ</t>
    </rPh>
    <rPh sb="34" eb="35">
      <t>ネン</t>
    </rPh>
    <rPh sb="37" eb="38">
      <t>ガツ</t>
    </rPh>
    <rPh sb="39" eb="40">
      <t>ニチ</t>
    </rPh>
    <rPh sb="43" eb="46">
      <t>アンナイブン</t>
    </rPh>
    <rPh sb="47" eb="49">
      <t>サクセイ</t>
    </rPh>
    <rPh sb="58" eb="61">
      <t>ハッシンビ</t>
    </rPh>
    <rPh sb="66" eb="68">
      <t>ジコウ</t>
    </rPh>
    <rPh sb="74" eb="76">
      <t>テキセツ</t>
    </rPh>
    <rPh sb="77" eb="79">
      <t>シュウセイ</t>
    </rPh>
    <rPh sb="85" eb="86">
      <t>メイ</t>
    </rPh>
    <rPh sb="87" eb="90">
      <t>アンナイブン</t>
    </rPh>
    <rPh sb="94" eb="95">
      <t>フユ</t>
    </rPh>
    <rPh sb="99" eb="101">
      <t>ホゾン</t>
    </rPh>
    <phoneticPr fontId="1"/>
  </si>
  <si>
    <t>ファイル名「案内文2022冬」に差し込み印刷を設定しなさい。
データはファイル名「受講者名簿2022冬」で、差し込みフィールドは受講者名、受講講座、受講日時で、適切な位置に差し込みなさい。
なお、差し込みフィールド受講者名は、あて先として一般的なビジネス文書のレイアウトの位置に差し込んだ上で、適切な敬称を付記しなさい。
また、対象となるすべての受講者分を印刷しなさい。</t>
    <rPh sb="4" eb="5">
      <t>メイ</t>
    </rPh>
    <rPh sb="6" eb="9">
      <t>アンナイブン</t>
    </rPh>
    <rPh sb="13" eb="14">
      <t>フユ</t>
    </rPh>
    <rPh sb="16" eb="17">
      <t>サ</t>
    </rPh>
    <rPh sb="18" eb="19">
      <t>コ</t>
    </rPh>
    <rPh sb="20" eb="22">
      <t>インサツ</t>
    </rPh>
    <rPh sb="23" eb="25">
      <t>セッテイ</t>
    </rPh>
    <rPh sb="39" eb="40">
      <t>メイ</t>
    </rPh>
    <rPh sb="41" eb="44">
      <t>ジュコウシャ</t>
    </rPh>
    <rPh sb="44" eb="46">
      <t>メイボ</t>
    </rPh>
    <rPh sb="50" eb="51">
      <t>フユ</t>
    </rPh>
    <rPh sb="54" eb="55">
      <t>サ</t>
    </rPh>
    <rPh sb="56" eb="57">
      <t>コ</t>
    </rPh>
    <rPh sb="64" eb="67">
      <t>ジュコウシャ</t>
    </rPh>
    <rPh sb="67" eb="68">
      <t>メイ</t>
    </rPh>
    <rPh sb="69" eb="71">
      <t>ジュコウ</t>
    </rPh>
    <rPh sb="71" eb="73">
      <t>コウザ</t>
    </rPh>
    <rPh sb="74" eb="76">
      <t>ジュコウ</t>
    </rPh>
    <rPh sb="76" eb="78">
      <t>ニチジ</t>
    </rPh>
    <rPh sb="80" eb="82">
      <t>テキセツ</t>
    </rPh>
    <rPh sb="83" eb="85">
      <t>イチ</t>
    </rPh>
    <rPh sb="86" eb="87">
      <t>サ</t>
    </rPh>
    <rPh sb="88" eb="89">
      <t>コ</t>
    </rPh>
    <rPh sb="98" eb="99">
      <t>サ</t>
    </rPh>
    <rPh sb="100" eb="101">
      <t>コ</t>
    </rPh>
    <rPh sb="107" eb="110">
      <t>ジュコウシャ</t>
    </rPh>
    <rPh sb="110" eb="111">
      <t>メイ</t>
    </rPh>
    <rPh sb="115" eb="116">
      <t>サキ</t>
    </rPh>
    <rPh sb="119" eb="122">
      <t>イッパンテキ</t>
    </rPh>
    <rPh sb="127" eb="129">
      <t>ブンショ</t>
    </rPh>
    <rPh sb="136" eb="138">
      <t>イチ</t>
    </rPh>
    <rPh sb="139" eb="140">
      <t>サ</t>
    </rPh>
    <rPh sb="141" eb="142">
      <t>コ</t>
    </rPh>
    <rPh sb="144" eb="145">
      <t>ウエ</t>
    </rPh>
    <rPh sb="147" eb="149">
      <t>テキセツ</t>
    </rPh>
    <rPh sb="150" eb="152">
      <t>ケイショウ</t>
    </rPh>
    <rPh sb="153" eb="155">
      <t>フキ</t>
    </rPh>
    <rPh sb="173" eb="176">
      <t>ジュコウシャ</t>
    </rPh>
    <rPh sb="176" eb="177">
      <t>ブン</t>
    </rPh>
    <phoneticPr fontId="1"/>
  </si>
  <si>
    <t>電車通勤中のモバイル端末の利用目的調査（2011年と2021年の比較）</t>
    <phoneticPr fontId="1"/>
  </si>
  <si>
    <t>首都圏の20代から60代の1,000人を対象に実施した「電車通勤中携帯電話・スマホ等で一番多くしていること」についてのアンケートを集計した。（単位：人）</t>
    <rPh sb="0" eb="3">
      <t>シュトケン</t>
    </rPh>
    <rPh sb="6" eb="7">
      <t>ダイ</t>
    </rPh>
    <rPh sb="11" eb="12">
      <t>ダイ</t>
    </rPh>
    <rPh sb="18" eb="19">
      <t>ニン</t>
    </rPh>
    <rPh sb="20" eb="22">
      <t>タイショウ</t>
    </rPh>
    <rPh sb="23" eb="25">
      <t>ジッシ</t>
    </rPh>
    <rPh sb="33" eb="35">
      <t>ケイタイ</t>
    </rPh>
    <rPh sb="35" eb="37">
      <t>デンワ</t>
    </rPh>
    <rPh sb="41" eb="42">
      <t>ナド</t>
    </rPh>
    <rPh sb="43" eb="45">
      <t>イチバン</t>
    </rPh>
    <rPh sb="45" eb="46">
      <t>オオ</t>
    </rPh>
    <rPh sb="65" eb="67">
      <t>シュウケイ</t>
    </rPh>
    <phoneticPr fontId="17"/>
  </si>
  <si>
    <t>シート名「県別コンビニ数」のデータを様々な角度から自由に分析を行い、その結果についてマップグラフなどのグラフを使用しながら報告しなさい。
報告にあたっては、シート名「分析報告」を「県別コンビニ数」の後ろに挿入し、分析に使用した表の上部に適切なタイトル、表の下部に分析報告内容を記入しなさい。</t>
    <rPh sb="3" eb="4">
      <t>メイ</t>
    </rPh>
    <rPh sb="8" eb="10">
      <t>ブンセキ</t>
    </rPh>
    <rPh sb="12" eb="17">
      <t>ケッカ</t>
    </rPh>
    <rPh sb="19" eb="20">
      <t xml:space="preserve">オコナイ </t>
    </rPh>
    <rPh sb="23" eb="25">
      <t>ホウコク</t>
    </rPh>
    <rPh sb="31" eb="52">
      <t>ホウコク</t>
    </rPh>
    <rPh sb="62" eb="63">
      <t>メイ</t>
    </rPh>
    <rPh sb="64" eb="66">
      <t>ブンセキ</t>
    </rPh>
    <rPh sb="66" eb="68">
      <t>ホウコク</t>
    </rPh>
    <rPh sb="71" eb="73">
      <t>ジョウキャク</t>
    </rPh>
    <rPh sb="78" eb="79">
      <t>ウシ</t>
    </rPh>
    <rPh sb="85" eb="87">
      <t>ブンセキ</t>
    </rPh>
    <rPh sb="88" eb="90">
      <t>シヨウ</t>
    </rPh>
    <rPh sb="92" eb="93">
      <t>ヒョウ</t>
    </rPh>
    <rPh sb="94" eb="96">
      <t>ジョウブ</t>
    </rPh>
    <rPh sb="97" eb="99">
      <t>テキセツ</t>
    </rPh>
    <rPh sb="105" eb="106">
      <t>ヒョウ</t>
    </rPh>
    <rPh sb="107" eb="109">
      <t>カブ</t>
    </rPh>
    <rPh sb="110" eb="112">
      <t>ブンセキ</t>
    </rPh>
    <rPh sb="112" eb="114">
      <t>ホウコク</t>
    </rPh>
    <rPh sb="114" eb="116">
      <t>ナイヨウ</t>
    </rPh>
    <rPh sb="117" eb="119">
      <t>キニュウ</t>
    </rPh>
    <rPh sb="124" eb="125">
      <t xml:space="preserve">サマザマナカクドカラ </t>
    </rPh>
    <phoneticPr fontId="1"/>
  </si>
  <si>
    <t>乗用車（台）</t>
    <rPh sb="0" eb="3">
      <t xml:space="preserve">ジョウヨウシャ </t>
    </rPh>
    <rPh sb="4" eb="5">
      <t xml:space="preserve">ダイ </t>
    </rPh>
    <phoneticPr fontId="27"/>
  </si>
  <si>
    <t>人数</t>
    <rPh sb="0" eb="2">
      <t>ニンズウ</t>
    </rPh>
    <phoneticPr fontId="1"/>
  </si>
  <si>
    <t>frequency関数を使った人数集計</t>
    <rPh sb="9" eb="11">
      <t>カンスウ</t>
    </rPh>
    <rPh sb="12" eb="13">
      <t>ツカ</t>
    </rPh>
    <rPh sb="15" eb="17">
      <t>ニンズウ</t>
    </rPh>
    <rPh sb="17" eb="19">
      <t>シュウケイ</t>
    </rPh>
    <phoneticPr fontId="1"/>
  </si>
  <si>
    <t>↑</t>
    <phoneticPr fontId="1"/>
  </si>
  <si>
    <t>解答例1</t>
    <rPh sb="0" eb="3">
      <t>カイトウレイ</t>
    </rPh>
    <phoneticPr fontId="1"/>
  </si>
  <si>
    <t>解答例2</t>
    <rPh sb="0" eb="3">
      <t>カイトウレイ</t>
    </rPh>
    <phoneticPr fontId="1"/>
  </si>
  <si>
    <t>計算に漏れがないかを、課題1-2と課題1-3の人数の総合計が総人数になっていることを確認したいので、セルO8とセルO9の合計を、セルO10に数式により求めなさい。</t>
    <phoneticPr fontId="1"/>
  </si>
  <si>
    <t>人数の総合計（確認用）</t>
    <rPh sb="0" eb="2">
      <t>ニンズウ</t>
    </rPh>
    <rPh sb="3" eb="4">
      <t>ソウ</t>
    </rPh>
    <rPh sb="4" eb="6">
      <t>ゴウケイ</t>
    </rPh>
    <rPh sb="7" eb="10">
      <t>カクニンヨウ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</si>
</sst>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0.000_ "/>
  </numFmts>
  <fonts count="3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2"/>
      <charset val="128"/>
    </font>
    <font>
      <sz val="6"/>
      <name val="Meiryo UI"/>
      <family val="2"/>
      <charset val="128"/>
    </font>
    <font>
      <sz val="10"/>
      <color theme="1"/>
      <name val="游明朝"/>
      <family val="1"/>
      <charset val="128"/>
    </font>
    <font>
      <sz val="11"/>
      <color theme="1"/>
      <name val="游明朝"/>
      <family val="1"/>
      <charset val="128"/>
    </font>
    <font>
      <sz val="16"/>
      <color theme="1"/>
      <name val="游明朝"/>
      <family val="1"/>
      <charset val="128"/>
    </font>
    <font>
      <sz val="20"/>
      <color theme="1"/>
      <name val="游明朝"/>
      <family val="1"/>
      <charset val="128"/>
    </font>
    <font>
      <sz val="12"/>
      <color theme="1"/>
      <name val="游明朝"/>
      <family val="1"/>
      <charset val="128"/>
    </font>
    <font>
      <u/>
      <sz val="10"/>
      <color theme="10"/>
      <name val="Meiryo UI"/>
      <family val="2"/>
      <charset val="128"/>
    </font>
    <font>
      <sz val="11"/>
      <color rgb="FF000000"/>
      <name val="游ゴシック"/>
      <family val="3"/>
      <charset val="128"/>
      <scheme val="minor"/>
    </font>
    <font>
      <b/>
      <sz val="10"/>
      <color rgb="FF000000"/>
      <name val="游ゴシック"/>
      <family val="3"/>
      <charset val="128"/>
      <scheme val="minor"/>
    </font>
    <font>
      <sz val="6"/>
      <name val="游ゴシック"/>
      <family val="3"/>
      <charset val="128"/>
    </font>
    <font>
      <sz val="10"/>
      <color rgb="FF000000"/>
      <name val="游ゴシック"/>
      <family val="3"/>
      <charset val="128"/>
      <scheme val="minor"/>
    </font>
    <font>
      <sz val="6"/>
      <name val="游ゴシック"/>
      <family val="3"/>
      <charset val="128"/>
      <scheme val="minor"/>
    </font>
    <font>
      <sz val="11"/>
      <color indexed="8"/>
      <name val="游ゴシック"/>
      <family val="2"/>
      <scheme val="minor"/>
    </font>
    <font>
      <sz val="12"/>
      <name val="ＭＳ Ｐゴシック"/>
      <family val="3"/>
      <charset val="128"/>
    </font>
    <font>
      <sz val="11"/>
      <color theme="1"/>
      <name val="BIZ-UDPMincho-Medium"/>
      <family val="2"/>
      <charset val="128"/>
    </font>
    <font>
      <u/>
      <sz val="11"/>
      <color theme="10"/>
      <name val="BIZ-UDPMincho-Medium"/>
      <family val="2"/>
      <charset val="128"/>
    </font>
    <font>
      <sz val="12"/>
      <name val="ＭＳ ゴシック"/>
      <family val="3"/>
      <charset val="128"/>
    </font>
    <font>
      <sz val="12"/>
      <color theme="1"/>
      <name val="ＭＳ Ｐゴシック"/>
      <family val="3"/>
      <charset val="128"/>
    </font>
    <font>
      <u/>
      <sz val="11"/>
      <color theme="10"/>
      <name val="游ゴシック"/>
      <family val="2"/>
      <charset val="128"/>
      <scheme val="minor"/>
    </font>
    <font>
      <sz val="12"/>
      <color indexed="8"/>
      <name val="ＭＳ Ｐゴシック"/>
      <family val="3"/>
      <charset val="128"/>
    </font>
    <font>
      <sz val="12"/>
      <color theme="1"/>
      <name val="BIZ UDゴシック"/>
      <family val="3"/>
      <charset val="128"/>
    </font>
    <font>
      <sz val="6"/>
      <name val="BIZ-UDPMincho-Medium"/>
      <family val="2"/>
      <charset val="128"/>
    </font>
    <font>
      <sz val="12"/>
      <color rgb="FF000000"/>
      <name val="BIZ UDゴシック"/>
      <family val="3"/>
      <charset val="128"/>
    </font>
    <font>
      <sz val="15"/>
      <color rgb="FF000000"/>
      <name val="メイリオ"/>
      <family val="2"/>
      <charset val="128"/>
    </font>
    <font>
      <sz val="15"/>
      <color rgb="FFFFFFFF"/>
      <name val="メイリオ"/>
      <family val="2"/>
      <charset val="128"/>
    </font>
    <font>
      <sz val="17"/>
      <color rgb="FF252525"/>
      <name val="Helvetica"/>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3">
    <xf numFmtId="0" fontId="0"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8" fillId="0" borderId="0">
      <alignment vertical="center"/>
    </xf>
    <xf numFmtId="0" fontId="2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cellStyleXfs>
  <cellXfs count="104">
    <xf numFmtId="0" fontId="0" fillId="0" borderId="0" xfId="0">
      <alignment vertical="center"/>
    </xf>
    <xf numFmtId="0" fontId="5" fillId="0" borderId="0" xfId="2">
      <alignment vertical="center"/>
    </xf>
    <xf numFmtId="38" fontId="0" fillId="0" borderId="1" xfId="3" applyFont="1" applyBorder="1">
      <alignment vertical="center"/>
    </xf>
    <xf numFmtId="0" fontId="7" fillId="0" borderId="0" xfId="2" applyFont="1">
      <alignmen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7" fillId="0" borderId="1" xfId="2" applyFont="1" applyBorder="1">
      <alignment vertical="center"/>
    </xf>
    <xf numFmtId="0" fontId="7" fillId="0" borderId="0" xfId="2" applyFont="1" applyAlignment="1">
      <alignment horizontal="center" vertical="center"/>
    </xf>
    <xf numFmtId="0" fontId="7" fillId="0" borderId="0" xfId="2" applyFont="1" applyAlignment="1">
      <alignment horizontal="left" vertical="center" indent="1"/>
    </xf>
    <xf numFmtId="0" fontId="7" fillId="0" borderId="9" xfId="2" applyFont="1" applyBorder="1">
      <alignment vertical="center"/>
    </xf>
    <xf numFmtId="0" fontId="7" fillId="0" borderId="13" xfId="2" applyFont="1" applyBorder="1" applyAlignment="1">
      <alignment horizontal="center" vertical="center"/>
    </xf>
    <xf numFmtId="0" fontId="11" fillId="0" borderId="0" xfId="2" applyFont="1" applyAlignment="1">
      <alignment horizontal="right" vertical="center" indent="1"/>
    </xf>
    <xf numFmtId="5" fontId="7" fillId="0" borderId="0" xfId="2" applyNumberFormat="1" applyFont="1" applyAlignment="1">
      <alignment horizontal="center" vertical="center"/>
    </xf>
    <xf numFmtId="5" fontId="7" fillId="0" borderId="0" xfId="2" applyNumberFormat="1" applyFont="1">
      <alignment vertical="center"/>
    </xf>
    <xf numFmtId="49" fontId="14" fillId="0" borderId="17" xfId="5" applyNumberFormat="1" applyFont="1" applyBorder="1" applyAlignment="1">
      <alignment horizontal="center" vertical="center"/>
    </xf>
    <xf numFmtId="0" fontId="3" fillId="0" borderId="0" xfId="5" applyFont="1">
      <alignment vertical="center"/>
    </xf>
    <xf numFmtId="49" fontId="16" fillId="0" borderId="18" xfId="5" applyNumberFormat="1" applyFont="1" applyBorder="1">
      <alignment vertical="center"/>
    </xf>
    <xf numFmtId="0" fontId="0" fillId="0" borderId="0" xfId="0">
      <alignment vertical="center"/>
    </xf>
    <xf numFmtId="49" fontId="14" fillId="0" borderId="19" xfId="5" applyNumberFormat="1" applyFont="1" applyBorder="1" applyAlignment="1">
      <alignment horizontal="center" vertical="center"/>
    </xf>
    <xf numFmtId="0" fontId="3" fillId="0" borderId="1" xfId="5" applyFont="1" applyBorder="1">
      <alignment vertical="center"/>
    </xf>
    <xf numFmtId="0" fontId="19" fillId="0" borderId="0" xfId="6" applyFont="1">
      <alignment vertical="center"/>
    </xf>
    <xf numFmtId="0" fontId="4" fillId="0" borderId="1" xfId="1" applyFont="1" applyBorder="1" applyAlignment="1">
      <alignment vertical="center" wrapText="1"/>
    </xf>
    <xf numFmtId="0" fontId="4" fillId="0" borderId="1" xfId="0" applyFont="1" applyBorder="1" applyAlignment="1">
      <alignment vertical="center" wrapText="1"/>
    </xf>
    <xf numFmtId="0" fontId="22" fillId="0" borderId="1" xfId="0" applyFont="1" applyBorder="1" applyAlignment="1">
      <alignment vertical="center" wrapText="1"/>
    </xf>
    <xf numFmtId="56" fontId="4" fillId="0" borderId="1" xfId="0" applyNumberFormat="1" applyFont="1" applyBorder="1" applyAlignment="1">
      <alignment vertical="center" wrapText="1"/>
    </xf>
    <xf numFmtId="0" fontId="7" fillId="0" borderId="1" xfId="2" applyFont="1" applyBorder="1" applyAlignment="1"/>
    <xf numFmtId="0" fontId="0" fillId="0" borderId="1" xfId="0" applyBorder="1">
      <alignment vertical="center"/>
    </xf>
    <xf numFmtId="0" fontId="23" fillId="0" borderId="1" xfId="1" applyFont="1" applyBorder="1" applyAlignment="1">
      <alignment vertical="center" wrapText="1"/>
    </xf>
    <xf numFmtId="0" fontId="4" fillId="0" borderId="1" xfId="0" applyFont="1" applyBorder="1">
      <alignment vertical="center"/>
    </xf>
    <xf numFmtId="6" fontId="0" fillId="0" borderId="0" xfId="0" applyNumberFormat="1" applyAlignment="1">
      <alignment horizontal="distributed" vertical="center" indent="1"/>
    </xf>
    <xf numFmtId="0" fontId="0" fillId="0" borderId="1" xfId="0" applyBorder="1" applyAlignment="1">
      <alignment horizontal="center" vertical="center"/>
    </xf>
    <xf numFmtId="0" fontId="25" fillId="0" borderId="1" xfId="6" applyFont="1" applyBorder="1" applyAlignment="1">
      <alignment horizontal="center" vertical="center"/>
    </xf>
    <xf numFmtId="38" fontId="25" fillId="0" borderId="1" xfId="11" applyFont="1" applyBorder="1" applyAlignment="1">
      <alignment horizontal="center" vertical="center"/>
    </xf>
    <xf numFmtId="0" fontId="25" fillId="0" borderId="1" xfId="6" applyFont="1" applyBorder="1">
      <alignment vertical="center"/>
    </xf>
    <xf numFmtId="38" fontId="25" fillId="0" borderId="1" xfId="11" applyFont="1" applyBorder="1">
      <alignment vertical="center"/>
    </xf>
    <xf numFmtId="9" fontId="25" fillId="0" borderId="1" xfId="12" applyFont="1" applyBorder="1">
      <alignment vertical="center"/>
    </xf>
    <xf numFmtId="49" fontId="13" fillId="0" borderId="18" xfId="5" applyNumberFormat="1" applyBorder="1">
      <alignment vertical="center"/>
    </xf>
    <xf numFmtId="0" fontId="16" fillId="0" borderId="20" xfId="5" applyFont="1" applyBorder="1">
      <alignment vertical="center"/>
    </xf>
    <xf numFmtId="0" fontId="26" fillId="0" borderId="0" xfId="7" applyFont="1">
      <alignment vertical="center"/>
    </xf>
    <xf numFmtId="0" fontId="20" fillId="0" borderId="0" xfId="7">
      <alignment vertical="center"/>
    </xf>
    <xf numFmtId="0" fontId="28" fillId="0" borderId="0" xfId="7" applyFont="1">
      <alignment vertical="center"/>
    </xf>
    <xf numFmtId="3" fontId="28" fillId="0" borderId="0" xfId="7" applyNumberFormat="1" applyFont="1">
      <alignment vertical="center"/>
    </xf>
    <xf numFmtId="176" fontId="26" fillId="0" borderId="0" xfId="7" applyNumberFormat="1" applyFont="1">
      <alignment vertical="center"/>
    </xf>
    <xf numFmtId="0" fontId="29" fillId="0" borderId="0" xfId="7" applyFont="1">
      <alignment vertical="center"/>
    </xf>
    <xf numFmtId="9" fontId="29" fillId="0" borderId="0" xfId="8" applyFont="1">
      <alignment vertical="center"/>
    </xf>
    <xf numFmtId="3" fontId="29" fillId="0" borderId="0" xfId="7" applyNumberFormat="1" applyFont="1">
      <alignment vertical="center"/>
    </xf>
    <xf numFmtId="177" fontId="20" fillId="0" borderId="0" xfId="7" applyNumberFormat="1">
      <alignment vertical="center"/>
    </xf>
    <xf numFmtId="176" fontId="20" fillId="0" borderId="0" xfId="7" applyNumberFormat="1">
      <alignment vertical="center"/>
    </xf>
    <xf numFmtId="0" fontId="30" fillId="0" borderId="0" xfId="7" applyFont="1">
      <alignment vertical="center"/>
    </xf>
    <xf numFmtId="0" fontId="21" fillId="0" borderId="0" xfId="9" applyAlignment="1">
      <alignment vertical="center"/>
    </xf>
    <xf numFmtId="0" fontId="21" fillId="0" borderId="0" xfId="9">
      <alignment vertical="center"/>
    </xf>
    <xf numFmtId="0" fontId="31" fillId="0" borderId="0" xfId="7" applyFont="1">
      <alignment vertical="center"/>
    </xf>
    <xf numFmtId="4" fontId="29" fillId="0" borderId="0" xfId="7" applyNumberFormat="1" applyFont="1">
      <alignment vertical="center"/>
    </xf>
    <xf numFmtId="0" fontId="4" fillId="0" borderId="1" xfId="0" applyFont="1" applyBorder="1" applyAlignment="1">
      <alignment vertical="top" wrapText="1"/>
    </xf>
    <xf numFmtId="0" fontId="7" fillId="0" borderId="8" xfId="2"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1" xfId="2" applyFont="1" applyBorder="1" applyAlignment="1">
      <alignment horizontal="center" vertical="center"/>
    </xf>
    <xf numFmtId="14" fontId="8" fillId="0" borderId="1" xfId="2" applyNumberFormat="1" applyFont="1" applyBorder="1" applyAlignment="1">
      <alignment horizontal="right" vertical="center" indent="1"/>
    </xf>
    <xf numFmtId="0" fontId="8" fillId="0" borderId="1" xfId="2" applyFont="1" applyBorder="1" applyAlignment="1">
      <alignment horizontal="right" vertical="center" indent="1"/>
    </xf>
    <xf numFmtId="0" fontId="7" fillId="0" borderId="1" xfId="2" applyFont="1" applyBorder="1" applyAlignment="1">
      <alignment horizontal="left"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2" xfId="2" applyFont="1" applyBorder="1" applyAlignment="1">
      <alignment horizontal="right" vertical="center" indent="1"/>
    </xf>
    <xf numFmtId="0" fontId="7" fillId="0" borderId="8" xfId="2" applyFont="1" applyBorder="1" applyAlignment="1">
      <alignment horizontal="right" vertical="center" indent="1"/>
    </xf>
    <xf numFmtId="0" fontId="7" fillId="0" borderId="3" xfId="2" applyFont="1" applyBorder="1" applyAlignment="1">
      <alignment horizontal="right" vertical="center" indent="1"/>
    </xf>
    <xf numFmtId="0" fontId="7" fillId="0" borderId="10" xfId="2" applyFont="1" applyBorder="1" applyAlignment="1">
      <alignment horizontal="left" vertical="center"/>
    </xf>
    <xf numFmtId="0" fontId="7" fillId="0" borderId="11" xfId="2" applyFont="1" applyBorder="1" applyAlignment="1">
      <alignment horizontal="left" vertical="center"/>
    </xf>
    <xf numFmtId="0" fontId="7" fillId="0" borderId="12" xfId="2" applyFont="1" applyBorder="1" applyAlignment="1">
      <alignment horizontal="left" vertical="center"/>
    </xf>
    <xf numFmtId="0" fontId="7" fillId="0" borderId="4" xfId="2" applyFont="1" applyBorder="1" applyAlignment="1">
      <alignment horizontal="right" vertical="center" indent="1"/>
    </xf>
    <xf numFmtId="0" fontId="7" fillId="0" borderId="13" xfId="2" applyFont="1" applyBorder="1" applyAlignment="1">
      <alignment horizontal="right" vertical="center" indent="1"/>
    </xf>
    <xf numFmtId="0" fontId="7" fillId="0" borderId="5" xfId="2" applyFont="1" applyBorder="1" applyAlignment="1">
      <alignment horizontal="right" vertical="center" indent="1"/>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5" fontId="7" fillId="0" borderId="14" xfId="2" applyNumberFormat="1" applyFont="1" applyBorder="1" applyAlignment="1">
      <alignment horizontal="right" vertical="center" indent="1"/>
    </xf>
    <xf numFmtId="5" fontId="7" fillId="0" borderId="15" xfId="2" applyNumberFormat="1" applyFont="1" applyBorder="1" applyAlignment="1">
      <alignment horizontal="right" vertical="center" indent="1"/>
    </xf>
    <xf numFmtId="5" fontId="7" fillId="0" borderId="16" xfId="2" applyNumberFormat="1" applyFont="1" applyBorder="1" applyAlignment="1">
      <alignment horizontal="right" vertical="center" indent="1"/>
    </xf>
    <xf numFmtId="56" fontId="7" fillId="0" borderId="2" xfId="2" applyNumberFormat="1" applyFont="1" applyBorder="1" applyAlignment="1">
      <alignment horizontal="left" vertical="center"/>
    </xf>
    <xf numFmtId="0" fontId="7" fillId="0" borderId="4" xfId="2" applyFont="1" applyBorder="1" applyAlignment="1">
      <alignment horizontal="left" vertical="center"/>
    </xf>
    <xf numFmtId="0" fontId="7" fillId="0" borderId="13" xfId="2" applyFont="1" applyBorder="1" applyAlignment="1">
      <alignment horizontal="left" vertical="center"/>
    </xf>
    <xf numFmtId="0" fontId="7" fillId="0" borderId="5" xfId="2" applyFont="1" applyBorder="1" applyAlignment="1">
      <alignment horizontal="left" vertical="center"/>
    </xf>
    <xf numFmtId="5" fontId="7" fillId="0" borderId="2" xfId="2" applyNumberFormat="1" applyFont="1" applyBorder="1" applyAlignment="1">
      <alignment horizontal="right" vertical="center" indent="1"/>
    </xf>
    <xf numFmtId="5" fontId="7" fillId="0" borderId="8" xfId="2" applyNumberFormat="1" applyFont="1" applyBorder="1" applyAlignment="1">
      <alignment horizontal="right" vertical="center" indent="1"/>
    </xf>
    <xf numFmtId="5" fontId="7" fillId="0" borderId="3" xfId="2" applyNumberFormat="1" applyFont="1" applyBorder="1" applyAlignment="1">
      <alignment horizontal="right" vertical="center" indent="1"/>
    </xf>
    <xf numFmtId="5" fontId="7" fillId="0" borderId="4" xfId="2" applyNumberFormat="1" applyFont="1" applyBorder="1" applyAlignment="1">
      <alignment horizontal="right" vertical="center" indent="1"/>
    </xf>
    <xf numFmtId="5" fontId="7" fillId="0" borderId="13" xfId="2" applyNumberFormat="1" applyFont="1" applyBorder="1" applyAlignment="1">
      <alignment horizontal="right" vertical="center" indent="1"/>
    </xf>
    <xf numFmtId="5" fontId="7" fillId="0" borderId="5" xfId="2" applyNumberFormat="1" applyFont="1" applyBorder="1" applyAlignment="1">
      <alignment horizontal="right" vertical="center" indent="1"/>
    </xf>
    <xf numFmtId="0" fontId="7" fillId="0" borderId="14" xfId="2" applyFont="1" applyBorder="1" applyAlignment="1">
      <alignment horizontal="left" vertical="center"/>
    </xf>
    <xf numFmtId="0" fontId="7" fillId="0" borderId="15" xfId="2" applyFont="1" applyBorder="1" applyAlignment="1">
      <alignment horizontal="left" vertical="center"/>
    </xf>
    <xf numFmtId="0" fontId="7" fillId="0" borderId="16" xfId="2" applyFont="1" applyBorder="1" applyAlignment="1">
      <alignment horizontal="left" vertical="center"/>
    </xf>
    <xf numFmtId="0" fontId="7" fillId="0" borderId="15" xfId="2" applyFont="1" applyBorder="1" applyAlignment="1">
      <alignment horizontal="right" vertical="center" indent="1"/>
    </xf>
    <xf numFmtId="0" fontId="7" fillId="0" borderId="16" xfId="2" applyFont="1" applyBorder="1" applyAlignment="1">
      <alignment horizontal="right" vertical="center" indent="1"/>
    </xf>
    <xf numFmtId="0" fontId="24" fillId="0" borderId="2" xfId="10" applyBorder="1" applyAlignment="1">
      <alignment horizontal="left" vertical="center"/>
    </xf>
  </cellXfs>
  <cellStyles count="13">
    <cellStyle name="パーセント 2" xfId="8"/>
    <cellStyle name="パーセント 3" xfId="12"/>
    <cellStyle name="ハイパーリンク" xfId="10" builtinId="8"/>
    <cellStyle name="ハイパーリンク 2" xfId="4"/>
    <cellStyle name="ハイパーリンク 3" xfId="9"/>
    <cellStyle name="桁区切り 2" xfId="3"/>
    <cellStyle name="桁区切り 3" xfId="11"/>
    <cellStyle name="標準" xfId="0" builtinId="0"/>
    <cellStyle name="標準 2" xfId="1"/>
    <cellStyle name="標準 2 2" xfId="5"/>
    <cellStyle name="標準 3" xfId="2"/>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2011</a:t>
            </a:r>
            <a:r>
              <a:rPr lang="ja-JP" altLang="en-US"/>
              <a:t>年</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7F-4E4D-AEDB-30FA09B46A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7F-4E4D-AEDB-30FA09B46A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7F-4E4D-AEDB-30FA09B46A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C7F-4E4D-AEDB-30FA09B46A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C7F-4E4D-AEDB-30FA09B46A0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C7F-4E4D-AEDB-30FA09B46A0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C7F-4E4D-AEDB-30FA09B46A06}"/>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解答例・課題4!$A$5:$A$11</c:f>
              <c:strCache>
                <c:ptCount val="7"/>
                <c:pt idx="0">
                  <c:v>情報収集(調べる、ニュース、SNS)</c:v>
                </c:pt>
                <c:pt idx="1">
                  <c:v>ゲーム</c:v>
                </c:pt>
                <c:pt idx="2">
                  <c:v>連絡(メール・LINE等)</c:v>
                </c:pt>
                <c:pt idx="3">
                  <c:v>音楽・動画</c:v>
                </c:pt>
                <c:pt idx="4">
                  <c:v>電子書籍</c:v>
                </c:pt>
                <c:pt idx="5">
                  <c:v>買い物(事前調査含む)</c:v>
                </c:pt>
                <c:pt idx="6">
                  <c:v>その他</c:v>
                </c:pt>
              </c:strCache>
            </c:strRef>
          </c:cat>
          <c:val>
            <c:numRef>
              <c:f>解答例・課題4!$C$5:$C$11</c:f>
              <c:numCache>
                <c:formatCode>0%</c:formatCode>
                <c:ptCount val="7"/>
                <c:pt idx="0">
                  <c:v>0.254</c:v>
                </c:pt>
                <c:pt idx="1">
                  <c:v>0.193</c:v>
                </c:pt>
                <c:pt idx="2">
                  <c:v>0.17399999999999999</c:v>
                </c:pt>
                <c:pt idx="3">
                  <c:v>0.28899999999999998</c:v>
                </c:pt>
                <c:pt idx="4">
                  <c:v>8.0000000000000002E-3</c:v>
                </c:pt>
                <c:pt idx="5">
                  <c:v>1.4999999999999999E-2</c:v>
                </c:pt>
                <c:pt idx="6">
                  <c:v>6.7000000000000004E-2</c:v>
                </c:pt>
              </c:numCache>
            </c:numRef>
          </c:val>
          <c:extLst>
            <c:ext xmlns:c16="http://schemas.microsoft.com/office/drawing/2014/chart" uri="{C3380CC4-5D6E-409C-BE32-E72D297353CC}">
              <c16:uniqueId val="{0000000E-DC7F-4E4D-AEDB-30FA09B46A0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2021</a:t>
            </a:r>
            <a:r>
              <a:rPr lang="ja-JP" altLang="en-US"/>
              <a:t>年</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7E-49FD-8C56-286F0600B3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7E-49FD-8C56-286F0600B3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7E-49FD-8C56-286F0600B3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7E-49FD-8C56-286F0600B33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7E-49FD-8C56-286F0600B33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57E-49FD-8C56-286F0600B33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7E-49FD-8C56-286F0600B33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解答例・課題4!$A$5:$A$11</c:f>
              <c:strCache>
                <c:ptCount val="7"/>
                <c:pt idx="0">
                  <c:v>情報収集(調べる、ニュース、SNS)</c:v>
                </c:pt>
                <c:pt idx="1">
                  <c:v>ゲーム</c:v>
                </c:pt>
                <c:pt idx="2">
                  <c:v>連絡(メール・LINE等)</c:v>
                </c:pt>
                <c:pt idx="3">
                  <c:v>音楽・動画</c:v>
                </c:pt>
                <c:pt idx="4">
                  <c:v>電子書籍</c:v>
                </c:pt>
                <c:pt idx="5">
                  <c:v>買い物(事前調査含む)</c:v>
                </c:pt>
                <c:pt idx="6">
                  <c:v>その他</c:v>
                </c:pt>
              </c:strCache>
            </c:strRef>
          </c:cat>
          <c:val>
            <c:numRef>
              <c:f>解答例・課題4!$E$5:$E$11</c:f>
              <c:numCache>
                <c:formatCode>0%</c:formatCode>
                <c:ptCount val="7"/>
                <c:pt idx="0">
                  <c:v>0.438</c:v>
                </c:pt>
                <c:pt idx="1">
                  <c:v>0.251</c:v>
                </c:pt>
                <c:pt idx="2">
                  <c:v>7.0000000000000007E-2</c:v>
                </c:pt>
                <c:pt idx="3">
                  <c:v>0.13300000000000001</c:v>
                </c:pt>
                <c:pt idx="4">
                  <c:v>3.7999999999999999E-2</c:v>
                </c:pt>
                <c:pt idx="5">
                  <c:v>3.5000000000000003E-2</c:v>
                </c:pt>
                <c:pt idx="6">
                  <c:v>3.5000000000000003E-2</c:v>
                </c:pt>
              </c:numCache>
            </c:numRef>
          </c:val>
          <c:extLst>
            <c:ext xmlns:c16="http://schemas.microsoft.com/office/drawing/2014/chart" uri="{C3380CC4-5D6E-409C-BE32-E72D297353CC}">
              <c16:uniqueId val="{0000000E-757E-49FD-8C56-286F0600B33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olorStr">
        <cx:f>_xlchart.v5.3</cx:f>
        <cx:nf>_xlchart.v5.2</cx:nf>
      </cx:strDim>
      <cx:strDim type="cat">
        <cx:f>_xlchart.v5.1</cx:f>
        <cx:nf>_xlchart.v5.0</cx:nf>
      </cx:strDim>
    </cx:data>
  </cx:chartData>
  <cx:chart>
    <cx:title pos="t" align="ctr" overlay="0">
      <cx:tx>
        <cx:txData>
          <cx:v>都道府県別で店舗数がトップのコンビニ</cx:v>
        </cx:txData>
      </cx:tx>
      <cx:txPr>
        <a:bodyPr spcFirstLastPara="1" vertOverflow="ellipsis" horzOverflow="overflow" wrap="square" lIns="0" tIns="0" rIns="0" bIns="0" anchor="ctr" anchorCtr="1"/>
        <a:lstStyle/>
        <a:p>
          <a:pPr algn="ctr" rtl="0">
            <a:defRPr sz="2800"/>
          </a:pPr>
          <a:r>
            <a:rPr lang="ja-JP" altLang="en-US" sz="2800" b="0" i="0" u="none" strike="noStrike" baseline="0">
              <a:solidFill>
                <a:sysClr val="windowText" lastClr="000000">
                  <a:lumMod val="65000"/>
                  <a:lumOff val="35000"/>
                </a:sysClr>
              </a:solidFill>
              <a:latin typeface="Calibri" panose="020F0502020204030204"/>
              <a:ea typeface="游ゴシック" panose="020B0400000000000000" pitchFamily="34" charset="-128"/>
            </a:rPr>
            <a:t>都道府県別で店舗数がトップのコンビニ</a:t>
          </a:r>
        </a:p>
      </cx:txPr>
    </cx:title>
    <cx:plotArea>
      <cx:plotAreaRegion>
        <cx:plotSurface>
          <cx:spPr>
            <a:solidFill>
              <a:schemeClr val="accent1">
                <a:lumMod val="40000"/>
                <a:lumOff val="60000"/>
              </a:schemeClr>
            </a:solidFill>
          </cx:spPr>
        </cx:plotSurface>
        <cx:series layoutId="regionMap" uniqueId="{3B85CCB9-9845-8D46-A467-8255BD7CBC9C}">
          <cx:dataLabels pos="ctr">
            <cx:txPr>
              <a:bodyPr vertOverflow="overflow" horzOverflow="overflow" wrap="square" lIns="0" tIns="0" rIns="0" bIns="0"/>
              <a:lstStyle/>
              <a:p>
                <a:pPr algn="ctr" rtl="0">
                  <a:defRPr sz="600" b="0"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ja-JP" altLang="en-US" sz="600"/>
              </a:p>
            </cx:txPr>
            <cx:visibility seriesName="0" categoryName="0" value="1"/>
          </cx:dataLabels>
          <cx:dataId val="0"/>
          <cx:layoutPr>
            <cx:geography cultureLanguage="ja-JP" cultureRegion="JP" attribution="Powered By Bing">
              <cx:geoCache provider="{E9337A44-BEBE-4D9F-B70C-5C5E7DAFC167}">
                <cx:binary>1H1bcyTLcd5fObHPbpzu6rp0M3j0UD13zAwwGCwWi5cOAIvt+/3eT3ZQF9KkRFq2KCpEmrodSpZo
SuSxbrQp/xlil/svnIU9SzQas7tjeRThiThxdhc5NZ1dX2VW5pdZha9e11+59m8u00/qwA+zr1zX
nz2x8zz+yqefZtf2TXCZHQTOdRpl0cv84DoKPo1evnSubz59kV5WTmh9imQFf3ptX6b5Tf3kN74K
32bdRPPo+jJ3onBV3KTNyU1W+Hn2AdlG0SeXLwInHDhZnjrXufLZk9tv/eGrv//HN//hPz/55CbM
nbw5beKbz548+NiTTz7tf9mjB3/ig2558QLGYvVAppgoWKGyQigiTz7xo9D6Ugo/PlAx1RQmK/Tu
A++evLwMYPRWCt2pc/niRXqTZfBKd38+GPpA/weS66gIczF/FkzlZ09e/eHnr77/4yefOFlkvJUY
kXiJ2fHdW3/6cOp/46u9H8A89H7SQac/aR8TPQbnJz+5/eHvvf7+t95N0f87OKp2gKimYUxljHWk
aFoPHflAYwjpuqJjVSU6fvfoL9HZRqP3oHM/tI/OvWSv0PnZf3v1jW/uFh39gMkqUZiuqJqiwfz3
0FEOFIKIxjRdvjOstzb7JTbb6PMebO6H9rG5l+wTNm/+5nuvf/j5brFRDwjRNYRkDRFFJ6ryEBsV
5Koiq1RlVEjRQ8vZSqPN6HSG9tDpSPYKnR/8/qs//8lO0cHgtxBWwXJUpCBhHg/RATnDskwpQZqK
ZAFe13bebKPRe9C5H9pH516yT+i8/stvvv4vf7dTdFTwa+DOVFkV/5OZ1rMdQEeREaAjA0bqHXhd
dLbSaDM6naE9dDqSfULn9qc/vf3Fn+0WHYgJsIyZrGkUqTKm/V1HPgCvhlSCmfhTgNdFZyuNNqPT
GdpDpyPZJ3Re/+jbt1/8w27RYQeMyDJsKZSBg6P4se1gkCCENQKhAwHH10VnK402o9MZ2kOnI9kn
dH71rb/aeTxNIZtRNNjyNZViRNjjeBpibQ383saYbSuNNqPTGdpDpyPZJ3Re/cnXXn3/r3ZrO/SA
UKIjEbgpGD+O2fQDDaJsRrCqC2kvZttKo83odIb20OlI9gmd1//yF29+9ONdowN7PZOJImubbAei
BllEBDrBRNMhZ+15tm002oxO52V66HQk+4TO7Q//1+vf+8Zu0SEHGgG3RnVdJ4rClF5UAOhQrGk6
QRR2pjsiobvvbKXRZnQ6Q3vodCR7hc7vfu1X/2nn6FCZyLoi61hnYETqo3xHQaoKyACTAzwPgPcA
nW00eg8690P76NxL9gmdVz/46S9//uM3X/vFuynaActGDihYBtNlRYbQjdFeNipsRxcJEdaprKsM
KNIuOltptBmdztAeOh3JPqHz+vP/evv512//8Qe7dm4YM4o0GdgCLCMV9pYuSX3n3BCBpAdrG1Ke
bZXajNHD0T2YHgr3CalX3/27V7/44W5hYgc6gIM0rCsIXJ3ai65FhCAgUhG724R6Xm4rjTZj1Bna
A6gj2Sd0bv/2W5BT7xYdCl4MMk4oFtyBI9zYAyNiB0hRZAKOEAg3UQfqOrmtFNoMTmdoD5yOZJ/A
ef3DL3bu4SD10YGw0YD0JDrwoqwHDoAHeZGKZcLo2+iui85WGm1GpzO0h05Hslfo/Ojbv/z5H+za
dAAWRBUNQzlBWMcjdBBSgLGGWhx9W0N9gM42Gr0HnfuhfXTuJfuEDni1V3+2Y9oAwjfg2TSZEUKh
4PYoOtCAVtAwhN+IMRWLXamLzlYabUanM7SHTkeyT+i8+YN/fPM7Oy5hg+ciClQLIO9BCr7jBR5s
O9oBQAdUNkaUASHXo6u30mgzOp2hPXQ6kn1C5/Zn33nzve/v1rORA1VXFFUHwkZRZa1fwlbpAfg0
jKCUoAGZLep0D2xnG402o9N5mR46HcleofMvX+y8mICBUiMM6tRQLdBUwKi372BR5FYJhfR1AyF6
u41G70HnfmgfnXvJPqHz5gd/dPuzP92t7eAD4AoYxGN3ZTjtUUCtHUAhQaEqJu8cX9d2ttJoMzqd
oT10OpJ9QufVz777+p9+c6foIArpDFR4EBA6jEHO+dB0EAPOR4GON+jdA2K0z1ZvpdBmcDpDe+B0
JHsFzm/+8c67c8gB5DgADHQdCr6z39cG2w60FRACvVUiJOgno6+20eg96NwP7aNzL9kndH75T994
8zu/u1PTUfEBg+YPcGsYABJkwUPbAXSIDKkQg1qdiKh7lZ6tNNqMTmdoD52OZJ/QefU/v/mrL/79
btEhBzJ0g2JZle+ogEe2A5UgKGHDvqQRAsXsXrqzlUab0ekM7aHTkewTOpCl3X77z3eLDoZ0BurX
kIoS+As04fRsRzmA1h2on8qiRvqolrCVRpvR6QztodOR7BM6b8s8tz///rucYyeVHmhc05FKFeAD
RFtoDx0C3Tv3LFvfdrbSaDM6naE9dDqSfULn9i/+8s33/nq36GCIySiCnl0GfA6cNujX4cgBtPJS
IEnf0jy9fWcrjTaj0xnaQ6cj2St0fuvvb3/+N7v2bFAFRdDhwSAfhdMIvYhahZgOwmwFiTLd46jg
dhuN3oPO/dA+OveSvULn86//6ht/u3N0REchODZZER0e/ZgNogKou+nAk26kCrbR6D3o3A/to3Mv
2St0fv9br/777stv+ACKAzIURzFSNWjL3WA+QIBCsP22hA3iLltwu6VS78Howeg+TA+E+4QU5IG3
f/3Hu7Uj9QCYUKBtYBNCjAA52osQ0AGjRINmnbc9cD26eiuNNmPUGdoDqCPZJ3TefPH57be/u1t0
IAIQZ3YIMNEYfFm/uxoyV6TCoRIZ6Ux73F29lUab0ekM7aHTkewTOrdwjO9/7LjUoxxALQHBUdF3
h0l7tgO5D8ADxrOxTWcrjTaj0xnaQ6cj2St0vviHV3/yz7u2HczEsRAN2kA3RddwEJhA+8eXrdd9
zg1qGx/X6D3o3A/to3Mv2St0fvankFPvFh3IfSB2A96G3vHRj3qn1ANdxQjrGmM60sWhnwfhwTYa
vQed+6F9dO4le4XOz7/2b1CIU3XouyEq9BHcFXN6ng0dYOjfURT669aqB+hso9F70Lkf2kfnXrJP
6Lz50R/tvHkKw6keWbnvzul3tkEZFUMVblNf21bqbIamM7QHTUeyT9CIc2K7rpGqBxTYGmA8CQav
9bhGKh9AtA01BvXLE1cP3dpWGm1GpzO0h05Hsk/o/PIX39l5KUGFo6TQPwD3F4jWjzs2+kFvjnwA
d0uIU4yP7y/YSp3N0HSG9qDpSPYJGugn2nksDXkm9LwDlwZH3u4OIz7ccRCchYOmHKhvb+o43Eqh
zeB0hvbA6Uj2CZzXv/0f4c6Y3QZrAI6mAwEAR3beVXF6diMKpwRoOFV7y8V1w4GtNNqMTmdoD52O
ZJ/QAX799uu/vVt0wKupGvQNMFEr2ECFKgfQsvOu3fBRnrONQpvB6bxLD5yOZJ/AefPP//v2t76z
82BagX5c4AjgtKh+11/Qp9hk6GpjcEL717bVNZ5tddoM0cPRPZQeCv9/Buo9ur2dp7dl0gcf+b+8
E0yUcqCxUMcY2qmhbNA/rggNIACeDDe3KHBk4dEVE+9u6Xq/OpvBeTfuger/1pd+vf9CsF/fmja4
zC+Hd9etde4E+7D07gXhFrje0C9z9o2F7LezNX3x2RMdGmuAvuyAJr7mw/n+g3E3l1n+2RMF2FDR
1AvBN/hCcfT0ySfVzVsJuEjR1wutpXfn7KHYEEZpbn/2BKBX4Wj9Hbn6NujLouJOANQqaIXAod7d
awGtwO9e8jjyGysKfz0jX/77k7AIjiMnzLPPnsDLxG8/JRSFdjywfU0U4eH6EuCkEKgWX1+ewG16
8GHl3zmp5pYEW/bKxfXCcfEKV9Zh2AZGZ1I2PAbJG58DSxhOCMgynH1++By3zqLUa3RrVRfKVeVM
G1Qu3DK6YIE2TcNqUOEZtaiRNOas0vVZ4WjTSC4GXukPYz8fWHZgFF7EA4rGpSrN8pZ8REPgbTZM
xL2CvYnIrQqplQQKhhodydl1wdgpJtLQURRuknit5h6vUPKRp26cfp0Iqg/WB9R0H05LZFpxnqqy
tZJxdBxhaUgd58qPy8WHp3/TY6CPD0rCADE0yUIrUhdlK24d1bIBZV3C41BHPPIzlxOLjD78HEH7
P5pFHc4PwDVscMKdiMaB7oM8NYnNpiXwPklwoVT1AjVklUv5IECBkRbaVPV9m9dZaNRaObApoJtS
A6f6ygqHbma0CpvXZbpWE8C8YVMAY061sZ4ZmmetsOTNU6U2PDU37EqaZWqxCLN0QFKeIJfr9aKm
PIc3Y3ityeG5RcxhhfFYj4Jh5MCzqDb98AvTTesa8jW4/Qc4JzgZK+Qd+/Gwbrdey6wVS8k4i4OB
ZdkD2QnnWosnuGbLWjWHVkonUURWSWnO6twb5g2eVLQcuPllVCVrO2Ujpa0XrUcM28fc1GNDLAmP
TVu5OktjacgybapXns2Btpwqajo2qbVMHGr4MZs2GRu5MhllgTREEZkkOVlSPzBMB1RyQ666eNz6
N6H83GUhrzB82gkN18ETqU2OikQeJhUZw8GQSabAIyK/OnQDiecNXZYOnTaRNLNitKo1VnO7Zh9Z
M8rGKSQynPqGjQy8o1i8nSlUMy+wXMezV6VuDoMM/ILqD8NIXUWVdSXJ3tC2giF0Eo1Km37k2WI5
9r2f3nl0b7mGuleYHvbtFQ5fKPEqla/EfxHiH14lymOzuDvQDveTQioCx9d79lfGKTKlpLFWlldN
mqQcsMw9bP3sXJeJEaXJceVEPAkDA7FiYOv+8CPPF9//8D3h+VBqYOKmIxlaRh9OcebbFLlabq08
KZ6XmX6RKBNd949lNg/ceppiPEGSNGwLc2ijbBEm8tRSeNl6w6bEYy1szyRFnjRZPfiwYqJV5bFi
sBuAA4Qc+q79uIs9sp1QJ47wuoSO6jheJw5ZBbQYSFg+qxrvZa2TiVvgsWQ2Z1Ydr00PTKiQZm4S
zi2PTqsiHLOWggtgS1NCk7Kky9RqRnr09MOqKhvnEHZJHcrR0K+m99ZKqySURG1qrRSWjaLWCHAw
dxP70IrjY5Jbh1FLlqwE6yz1teKeo1JdVQoYXhwOmMTVJF1oyVpq/xXmA7s3wAp3vYBedw303Skk
sZ+FrmQ6Kz93XupyaDRU42mcXZrg9WLdvWGNdFFfRrLzkRkRi6a3qDCUSqBTQoEE/JHri0nLCtNK
nZWrVy4XuzILlbMPz/rjXRlOBYgKs3Cvii76ALsv56GmiR2vdFY2KwckTo6TjJ6qvjnM82BoVeG8
lNg0rouPrMsNj4XqggKMji5Okco9r15JDkvyxglX2LOeEjeCxwZzklGD+WnCUSHWZLgOQjL58Osq
G+aUwE1/kJUhBoE97b2vjRzTtuokXOlmdi5Z2jQIwB/WeOkQCIqS3OWVXg4c6zJJyLJJw7lDmBHk
0kld/msWFugC7c1MVLvAPh/OvVNJlZWaebjKgmCeMjxRTcTTVJvmVnsWYDnjNGnPErVaxLT4SMAi
jor2Fxc8nEFgDPEK1fqBUcvahkAYGq5qLzyucmL4LZlIaBDWhGupNmoSNiVBdKxF4u/lABfJ2mHe
hdgTmUuNkKXncBbyMNN1I6+9RWzfJMlpWccDsaO4uTWq6nBehRPPeo4bj6fFlVyvdc01ZNU3sB0O
7dyffwTdxzudAiG9rMP9M5BaKEx4w85OxxJCIlNPQ4j2NB5nFY9U1ecWtV/4gX+clOCBW+1UwqHN
RfDz4aeLbbRnriKfgPILHFsXjRsPH+4XuPLqBAcrE/YcHUIDi/jzNgvXH36M6G979BzoiheXGzAG
aatAtvOSFY1qRqTMXxGtHefqi9wmY6fJB35FJoQVCxEoNbbLY12ex6V16CCICCk7SV7UaXZexOYs
aulIbIgFw+MPK4c2bMQELo8Rc6BB+7c4MdFVTvMKlNOm9lZVog2cIOVVtG7CciCWkFYHw9AjEysI
hkTSh0HqD2tSLkI2iFl0ZafpgKkRt9JqmkfMkGTC9VTjlq54H8kKhGX1oRIHpjBk/NDI0YfKrKoI
LM8K7ha/SINoVgxE8Jto3sdCg01rEig6Hfw4xCZwI9/DGSlyU8nMKA1WVg1hd+wPS0ohQJ+KFUJT
dfKsYhExQkhNPgLFpnUi+rfgkiwVEtw+FLZFS78hbrBiXn6uZ/qpl1gjE7Z5kRgEzjOkhpNSd8D7
pOcQfZwplXYaas4LE5VnUVGPKKQLod2cCU/YkpA7EJm2Kpk0Ur6gKXjHoFxVZj2gzSFcomqwYqLW
1vLDL7H5HQTDKTpxIb96OHmMVKYZWlGwQjEde5l/zMJ8Ubt4UipJws3cm9OAGpr0MSNjcHihv0Kg
+02Go/bQhA1liZ4xFw0ca3ArOVxZiTps/JdmGgx9SFw9mY4r1Z8XJQT3ZjgPkfuSuOpKk4MhZtUi
yaShMMLIPaJ1MoPeu6Vv24fCa1ZqcY6JOfNDexC3LzJ/iaX4HKv2Sw9F52XNeFVV3MblAgBb6IE0
iq9Q4VwVaaJyW6ujgR4EJx5Cw1Yvo4GryCtT8g03A0cN4RFF3hwh69AjZy4qeCWrszif02imStHc
kqwR1b0hdNOewsY4xXFwzFhccgx7bqE3Z5KGx2buXunhXNasoYPQma2wKbKDCyzhCRQ9J7QgY9Wk
UxFJKrgYmI42SvKPZQwbJx6CEXDkMoSr/UjaJ5qJlbwNV42FJ4W6gnTuEG66XLkkGKmh97HEYUPQ
CdklXFcmmvHRo8ch3YpMJFXOipTUMNPS5TkwIQ2m47rBYzXUTvUInGWIV7Zmj3E1daXSUGNDLL2I
ZGuRU1gZWmWudfjhpX+3tntOCsJgUIrAlQIKnBR4uPaR75a0IiqoJrVPXZzOcr9eR8AcOQUbpUgd
a1YxKCD1dwJiJBA+5Lb1ER+ywU+CCrDJiF+KII4nPlSBZFmot1LgroTdUxoMGwb+y6MjyaUf2T3h
OKT4tkcvDPe+QNeP4FK03gvXskmzVAGPhOTAUJhjlI7uclu3XiYEgtGsGbQ2nYllGdjSTAHmSmsg
bkEnpCZjk7BRreUDz0IrfFHo1th1m1UsHQrixyzUcZlGXC90iQcW9rmU4pUwzKa2RhEemYljiMy+
DejShulVHPmMpJDhEwquhi5zD8y7OUKx+9wry4WN/LnqO1cNyVUOd7MPtUq+EibUBmxEokAeKO7S
qUOHM90eOZBeaRmdegUdC99QyzDalblbJ4brx+sIeDknWgsGx6HOQFKfxWGyRpVv+PIargk1ZF+a
xXVwbGJpZjJpligiR8vOa8uHZLoYDJoUPlBQw5bIJAdmz8vNIdF5WeFhaJmnvsNGIrZsZTKBe8pX
RaE+8/OKq7V5mPoKr0tzCotwJAIW3BQDp7JGwqGVSXjsUDpOA+swruhIWPxdlKGP4hA2NLtaeKl0
oVvINqjPlhDmhrw21ZXTII6AGwKq+UqBjNt340FspUaoAAEHMW1Tm0OUs3GmmYY7kNrQgGDi1HKD
OzbQq/0hjRFPGLj4YiDWXGX6Q5FAN4U1aiASJ64/1H0yFnPuuUD0uGjFcLVAJJjDgY6nUWCvClsb
Obk0C2Lrqa8nI/B7g6oGqgUWEI2LQeT7Qy9gU/FGZkCnKsrPFQneNHSucg8251YaCnJJcoE9DfDE
NUNuy0B2wXMbRxuUvj0Qs9MUzZkiL4OoHQaeNQqs4KKBPB87b4e6QCBZGV6lQB6l+AoorKF4UZFb
xwXiSqzNWhY/92blQCr0QUhyXscpDwxI1mZtBROF84TjKDpPG3cmK7ahm8m5Y+YLFkLaYIJiTblA
gf1CJel5XtQ+j/LoPNGDga+igQiysObNGZ4Rv5mweFRY0lCxG8PS0RCMwkibseewQZaQcWR6cziY
dF061QJSh9NaPqJqdGQp6UwujbYM14y4V67mXTHdS3gY8pIFL7MUNhS3gIgT1ii0k48i1Z/iZkxk
rpbjIlYXqEhNXmSuZFA5AuoMcryEEcPyctkQUUnVIp83SK+55MJml1nWoSp5M1Ylh6GZ81AF31y5
V9RNji0vWPh+9tacIYTSVAgmK1gZIT3028zQwSlqbnNlsmjk+YURquEwtWXDtbTzoEhcHuHINOr4
wvQs4DIpBMp+Hhu+LZ+xcmw551ZxHSCgFQtwDkojc6YUCyBB5qope4OK4eUkKKRrNW/GALIjuXMp
DY+JQyYVhLJJQkfNSydqziJpCFDPwyzkknQSOmKdEqOJgfKTyoUpFWONpEM1gPVU4YkJ6xgRe+ys
GZcT7dRST3LLTQzcSjxuKFhXctRq0txSykEucddpZoLZckrwhY0+xTRYC/7TAx63QKeR2w69NFwL
15cy+4rmwdzGwA1XszBVVxZWeBtqGRcrWezsghQTkS9slKcpMJUp7OqC3Mhlk2fSmV3JZ42HgFtD
XGuGuRvNXZ+N8rpYCF2JFR1bJDm35GqhNSeJmy9sF3LKCnalMpjXFEhHoHLMIhiyWJuCC55JBS9C
ZUyBzXF1b1DMfEqNPF9KmsTFNkMKOtJ9d55F4MtIdI6RNJQbOrYR2JQf4FFaHZtZNhTmjwu2jMEh
ihdRXG+YwKL0zXGTzhu94prjv0x8shKOWbivhqCMBw74NM996eoQBSXSUCxBP8kmKUx2Dakt0A6N
nw2gHMKUaqGHCs/stROXg9KE55F0rsvgN1vOzEmpsWkSH2ZgMG3hz+MgnmW2ZYiwUDhhF5FJlrhT
SKRDSDMyRYRR2kjMhW3hFU3AggPlLPMRFyQA1J6MQHmeO/4siduzO4I+gW/wlZV41UpJ11Ssd8W/
iG2g3hvY8+Rw3oI7bWx1nKegRXIjMWDEYGorhiYEoBcLTwe2vG3LBQVTyTJzJrwyrsnSbsN5ExKw
bTx2pMAQjxF5mtbEF4LALKO85LQK5gJ1Bl5TAXqkIoHhsnyR5TChSsFbps1L6s+h6XoctWwpIBRb
bpsFL+tA+B6gMGBdCSflSXSEEzL1YO59P1w3tDqrapdyTS+B+cmuwgjqC1GQDROz5q3jDYJC55qv
TuQaUsfEvRALyiLLCJWG2JQU+HEj3syUTsUGCb+eChkWxMscx9pRpNQvhBP3S3NcMXnKqniiTGXv
xHVWZcvJ88Cumhkj9lWJXXDGdB3H9FTYE/yyKEOuykXasmcyDk5Kk4yACuRNpDwDnvBupmw5G8Bs
G3BKYOpR2PwyYBWCMJ0wT7dhu80N4H54ol6YuLR5o6sTJfNfQHR7XKoAmxuvZW9NYTGULVrpNngx
op1WAEWmslNRucNgr1xEHDpwLvAX7bQm5mmildO2aOe5D8WDCrgZKo2zEEgWX0KGY1vww3wEU+hx
1s4Lis8133+KyuwQDtVdt0gZJI1/6uPckAh8qVe8wC7yIdZZlrINphifxY333JalOR6iIDiiVbZy
/XqUWLXDcREdxwSKR635NPfUgku63QCpPcxo3I4qKVxg4D94IheLtBnEilXwvI2WXsXNTDoEym+W
4WioSO7SV8JZqsYLXJWQyUE8RMyCh5Zq0PaSyOaYxthw8+yo0ZSjUgkDvkhYMwqi8tJzbcKtaO2F
2WFphp5RyJCRQniBmMKBR5UHdpqdNgE+9rShW0RrNyjmrbaSTLnhia0XA1aj2gg07bKQlFMvRRb3
XTKoXTJR7Cu79Ydm3i6aLFvEdeUZmpotFYcBHdEomDsNFHmSTJ46EeMIecNAsU+izDdkVlw2WXtV
lznwP+mp2RaHWblSY2/WONdxaE9rnzwzLfm8rKxFXGgLuyyWYBzPAg2yiDwdFIp3WefawiM440oA
XLOjy7BW2oHjWg638hwCOSjEIc1bAqtwDMTsGJLHsRtF3FH1oyJtuKTlM6J6nNSSIXlAaPq+P0tD
CRskCS+JbYW8VQama580sTqvhtguXqhF8CKp1Za7cgWrKBh5ItViuTTFGrws0IjcRMpFCPZf1pAo
uU2djVqkz+y0BirNavWhWxeHUugtKRDxQOA2zypJMwh1LqDZf0zDfCa7Vc2VOhlgCOt81Zymuu3w
MJIglyo5Yk4O+Vescdi8boKaPg2gaIaes7KGDZFNEjsfMq26yioPDAJcfuHEEAqm0fM6xEOn8RaV
i05Z6fBMR1McOHNWtJcUe+M4NwcRmyiRfUFttJTy4NxpU3uaN/GzqtbmasbOiAXxf2k3RzR1T7EZ
+ZwSKeRFCpVxkX0XRdEajESHqh62HKjjSe5H4J3U+CrMnGOSjKkdLZlrJEpxThIgr+Iy9bkTPncV
e5GTeN7q7ZpGMU9qZWkpQcnd0OSqnEOa2TRcdiF4V/PCqJBu8iBXVZ4G8pqaM9sTNUvpuLTceeoX
OYcq80XilhfMgxJjin2jKLOzInYbUZedQNLI4yhxBxEEU2DesFO6l35Yzm2GIIxXZ0RyhnZBOYRT
Ky+oTiMvOtJ96UpqpXmQ5yu/0qZ1IcsGSuS1EkdcgeqRoZF1q6RHDVHXkZkMZeQMoVxvBGCUyFPH
YewqHMhKOozKhS+2TA8BS5zkitHo8bnux+NYndpedRjK5iINodLPzHaJkmJZtClUaw09AW4Cl8nA
rmH3REExjd1TB8mQIGEvGUBllid53HCnlSqeIn9CTXQdVmeBm81kuz4p1AX2YCVV/knr2EetNIua
FjwLXjfMG0ke1HvddlZDlMFssqwjaxl73gVsdpBy6eqgzU2u5/q6bbOcq2rq8KBI55AIGpkaVbym
ZNaghFuYTH1YBSk45TihC7lV5jkOjiqUnnl6sooKd+GX7lGuLW0nO2yh1DaEuzbnmYpPysR7pqfN
CNv4yJSkBXHRiRbpT1s/mGqVlgwcUnpGHYzh7SD49S+kLDlSmmZk+uEhFIdO/UMtnZQYv8jhSCfH
Ymqod5ZaDLxINQ68auAmpm9YfmwQP2u43xoW8Y78qDgtqT61ZdfliWXfmCFaF5U9lKDOX7cnCms5
hhrAAC45Vnku+zdWWZ/RMB6QMjlDkgMQl3bE0xoxXtDi5UlC2XGZSiknS4WYVxWJMx5XYcVj4l9q
bn7kSZPaZwtZxRdRxWZyRCesNI+qyn3pFNVA99FT34ZVJdXoKHazUePAbms6NU9xeZm0BCLlq9D0
FpEzjh02AbL2KA5h+uHa7Bde4Tmc+iidSXih2DQZhBWbxBGk2qVdL5k+KEM2der2gqAwMVQiLdsq
fhErzZGD6nXoy4phW+dMKmdK0DwNIrMydMk+cS3T4lbMI5pMrZo8jVAzd6Hw2FhgJzFsuQlksVJ8
ZLbOcZRi2NypdGHXzgBqpyVnKORuljlcKsxFETiXsh6P4RdvivjlzLSTdWArsyDiVZpP5TaZmmVw
g1N3qRX+88CKoMQJERqphrmfQzrhXmmhtSA0m3i4nZVlMDItPNLyyualozRDRrRrRT2Epg6VMxpd
uq46Sht16FBlGav2GFloARvcRayqiwRJawUyDM5K1eFeoGYTP7zxRMJeZtbEKbOEp6U1wA7E5KSE
NA2VZEHUI+J61rCoKWwsMRAvijz3w0mCm1UIC1bSn9WSZQBDWht6qQUcylg3pDaXEkTnowYXMoc9
p0kP8wJ7wHMQ8CCKQSoHAuygvU7oCXL0pQwkctpCgYbGFXxIHgTCfxehC5Lo3JHQcd0exUW7YK1/
4kERAKrvBnbLZUTDcZNVFse2a+jQUeEyOm+y/DwuwCuXVrysaDqzkGYk1IVCQqHJPG79iaSjgePw
qPaOCGQmDU1PMqxNiGYN4pQVHCfyEY51TvxqktnVWU3PWxRXg6gC9sHx1w5pAx6F0aip/w95X9Id
Kc61+Vf6fHudA4hx0wsgZkc4HJ5zw7HTNohJAoSQ+PXfgyvrrSxXdmV3b79NnYq0HQwa7r3PcFWk
FSxUsTXcykCNSRCpLM4tue+JttYKOIoe5Rr09DMJootd+/dWN2/rAKup64OLJR4b1LIinxMdaG9F
VI6wG3mrtm/XkjYAgVC/g8GqzxNBXjqbF5urMjViSHz9kHFzk5XlU4C12q8qOV27xKnicZq7tJuH
OQ65qGMgcLiap1IUk2Oo3oqxGTeqOoeiBURgqfERjxlN0ZMj+1g2HZiWqn+UCkFX8zhj5RzP053v
9h8EW6QaIRbz/acpqqeV1SJ9CusnkY0AqsW+GMa4kECdER123ji/GottIGnZcsdNeuKclEFVwKfr
tveDpJfWrQMZzmBZB9cqnoeou9jt+ELaaFN71X1bVs8uJGtjE+aJ5u33Nk8yZ2jwtrukmV2aNBk7
9X55Pw+4+06f1GzPeLHdfQuiVIzPY2M9MmxsoHYeuix/GXh9XYro1ifVtf9E+mlKCi52xCLfahod
J1PcA5UKiLWtbT7HjevflhYd4k6QVzUP9/5g3w7cxisO63YdlQ5QC7kqKBtil5SbOtu2Qh+paMVd
bfHHaSyAE7NgZQVax12F9KmeXZZOQ1MlbQUxRUM2le0mwnXSbujPtjWHMfzga3DikOTZCdaptV7+
pxrVBXIMumiPElKPKJOy7wVt3bUp20S1/Kpz9guktpAPNnDTvEXM7rPVUq4srA3AOVRPgLRDAEYi
aQjfEuKtx+aPGrAOKgTk6bsOvZ2woFsruxhQDlaVvy15mNhZi9fQ1h/MVUccLZEo6l3NzokuMqiW
38LCeVNV7dVQs1jap6XeDXJUgc0qLXmwFnqIy0hus2IpboE0DKeSnoYZcjEQXsRpkwybw5w95yZL
pAtOZ7YAF+CN0D7WM3ZyYBUFquIcSO9S7Y0AYyeOoeFudOFuzDv7UlRJabmnGrDhUmR3QCvzhywE
X+AA5XNemQBy57hzjTIeyFNuu0CGgvUknU+qdsF4i8zbpdof0rKFfseJVq2SRewCZVx40oHjb5fK
2NjqqcyBDAJXA9SnaXFgQOiEIauFM1/g11kVb3npXjXTvOoC5MUBJgaKwHyq/TiovVM7NYm7wURK
FzQkBIa3wFtIvPecjdiwxiOVTeoDOokjyCJZFr3aRbq874WoK5m4Nar6UJ59DMYbOyQr132d3OoD
RNLZbtYLMrPgvbOE9pN1tx7eVdRraH/aZObWg18253Fwt6HDDiTIVpx4m5l4+hP5CEDxjE0e+9m5
7m4WyUNbPHiOSabLOFlXvFRHpEp30LTfUQ6IE1jfCE2ZEv7WbQDHZ/Y6CM9liRi9SALN8r29JncN
zz8UGLO+CE6RRU+N8nYcdcRckb0vIaoDjDR0YRmXnYVACOjTb2LkIG9hW29cba0WQgYmiMT36DpU
9bc8MHVM3eEdi4CR6YHnEUBv95pH7739PuRLhqT9dd94w6bBxlEAtACEr2xxC4VWF5NmSglDceQO
332/fJ2a8jvYy+/Aj5uk7uYzDYPrCXR5QPd6Lt8sM1kxiClgR17+qrAJqEzEAQuuOCvexNC9FMEq
q4uPPZ9OftG3ieXzW110Im5RJiYda0lcq3zcEncAeoz9RqO61cVb0+brjjQrXfhbv91bXb+R2cZh
+TqXR6PyRGDjrUfQLsNCTfgn0dJt6GMhTlAMjuW4bXjTrQOTIkJ+qxHFB1clMhC3DercOiMryuar
2c+PC/XrLViiiymxyCEX2qQi3W0ODsTQ9tZT7Spywmcm75A1lrFZtBKG7LVlHiISrCtv+FZWGRak
QZnWuwDuiB2LHKCDYitumis6ytRQelNqADtDiIHEuieo4z0F2Z1bnxfQclmnJAJs5jUrS0B5Jt3t
IiRdJMcwhX/ylGkL2Fo42Eiom1g2IOzW2y1LsQrkVuohsUmGDLC+YrK9KqH7omG2p+BWFhRQBNWV
6ZFuiC0DG7Qsuq7119QeU4c2SeeFa9LZe3vau/I9s1ZNHZc1dAf+jASJrI1xf8Ni/5rK+4nZWkjP
nyQbxB3LKKrAbPkWGEZatYhM4JFRijPqnAkWVuzcmDk/ObW3VTU+/juX+AuxDw4r+4tZ+6J60oNX
OW4XsBsr4Gd/AuDY/38ouiKIudB/fhFW/ENYpSuItjw8541tv9usTD6ZGKQH5YvfRKca3BY61/+h
5vphVDj/wQ3+Ibb/zoXpWV78OFr+Px//9/HP8+o/Dzz/69+Xw+n/+rR558th1MPXX1ou9Z/fwpV+
XHpxIfztwz9MEX86Ar7YHi7vA/DF/8MP/289EbBDLlqw/xxu/w9PxD9OBf7DE/Hj7354InCePcbi
z3badOnZ/KcnAo5Kf2G8cUQXOtIuP/nhicDfYASj0LJxHK63nDXwX//rhysCR+GiHQActLDJLHZN
HB3152P+baBgBfnx+WdXxBdiGQwvdBURmrHDUgP1n/NFXtHQrpxKYqJbOqO0d2vvYuVB7Fb2CbL1
9U/v5hfXWjp+/J1ZRpscy/Fg5oAVzocSxsIT/7z+IAwWVjZI+1YW0b1ySBIF83asAKk1rXn2uXz2
iGPFZp8Z/gCeqo97PgjsBik1YRUbcqa9dW9lQIynun/ynOktl0UVz1xvXQid/ClPJVB1ZoN98Kti
X9B63YZqVfoAlc166PixqL3YyiEmqbpvZRZc8lmJWMs9a5WVeA5HiQLAK20erHZ8VIghq6BADhJN
oARIt6mxiroyq+N55t+KcboLvHrtEhWHeZknszU7wB9PqOAKaFMdE2cZvBQeqtG2AdVXioNk6mak
UR73dcnguFBbpIlWHGYiAxgl3ZgU2FaDuoujqPPidogeKOgZG7DGQ43ih3L65NQU+exkb6KQPfpk
fFHmtguGpAOTHE9NYGLN+IGFIBnb/ICCY60NsNUpc/ZUZt8Qxg6eNT6Gld7U7pAgZNzVM7/MjbfO
FHKJAaCCadazHu4J9ZAC6O5Du92p9sonVWC3jMhdP2csGcS7IeV7xgGrF2N7Kjt144fNvtCHOshf
uT0h9lME4OG59OwHSp21dkCICgm6d3oTpHipOL3L85tSsfvStId8RBm2bXr3VFY6yZpuP7XAHlXk
Psz5hUXmU+Z4Rbwgj1l2aIMc/DpWX9x6adtE2yiXm0A5APf6dGg1Jo5zKgrrGxP9NpqDfcGrUxv1
16S+1Kj2/bl+cef8CrNo3cucYmpYV73IkQDa1yEZbogg1yAl7w2hoDf6NYtQTsCnIMiumVEGBOy6
mcC92BN79DR+T+ubfqjBL/u7iKjHtixXU0d3jutVoFX4G2FWPLT0am7cC5UbEZZA6Rf3R2adoUOL
B8nWFutvO0nuFetfK5eDKVTb2Xbvq2rBR5l3JUq+D7OzRfSFtmyPfSJMdOu8BZ3/ODnk3qVi35Te
Yci668bRFSb4fBDFkIEmqAFfCYJ8BtARQKg7QEbnygtqwH1Lrpslg5PJJDTh9Tyb2A+nB8iagM8Z
awYLGSuND9zoMK5D59pr8g/pWafIn9ZuOIapMbyLQyu6sEZtcyuqoPMIMJsYMFdQTtVEMmRhXQVq
yTqYviCfYokM0Bdk+Jdsqi64wZWsqhdZQqDggESqIPaKvQkiy4KD7pfhLujG4wh4bM7nKe5qlkw5
f2CtVcUVrTfwXxzVokszqFaQ6wJlCEaasExsQVgwzMB2n/caa1K5JB7q0V7DeHjq1ZgB3fRPpHWv
WNG+dRyF2FDML73RE7RdHIoAKCg2/lCyfeblZ3Bp1smKgJtmbpulESw6R1+w/miHdZ8WQA2TQhlo
t0EVsHlkYAH1oZ+xgZxoDpCrR9IkA5ZSDxyjrh6cCjSQCdOJoIJSGiguuKQ8Kl8wjDUo36CCaHfk
QO49uice6uC2asIVxBWtjC2IcVJ55/b9nEQGtpa+Uxc7xGCVhU58AVYM1+Fpm0WbiOorx1AnKWGM
SVq/UjvfsJVv06thml/hppvisfOGGH5a78QA8IieHAPbIXE++mzTF+KphzDvEHkjzDROIwFJtvQa
63xrRtVg9kCuF0ml1h7pw7Tn/QN8ApCEZInfYZhsVXz0QBxaPFeXISfxkY81bp8axzmMljl8iu3a
ebo07oxR5dVLcx9NdpksNLNpzBSbsngfO19j5yycxAUhEUdt9QI6dzu57MMSDFeI2Cr87jFwFaIF
VzF30WqibbmmZDbQa5mnqXN10oFluma6XJfEq875RPe+nw9xNftV6phKxy2QuxXgQ5qH5ckM3jFX
jnfAy0ElgHnWZvohD4lZkbnZdHQwifL8FmCrHrcTy3fAoR5U0L5kFKssaLfE8AW5wGrpjrZSb43I
sB58THXhjhjxIfPAAp49Wsxp2Tcv1Vi+qGC8eD3K5p6Zm5zAV+ZDiRjW+tKXLhCiGhi/akwKUxlE
HRpyitkLsSNW/XYeAnkITXsjM5Rebumm4PHPbBZPQaP1cRDqBCbkohl5HbPsbqme86qj8VxpERu7
fOxl/ZJ55QeU1Q+gOAnw5dKW6eeiHfsFHl5uu87UcRTeFRnMgWn2EUzmYRb1Szed6p69dRVurJmt
aOVqdRE6bFZzy724ymiZSAUuonK753mkVzrs6rR1ouvJNC/G6xBRG/IY8AiFc/XYyC7pUaLYUxp2
/WspcWmfVib1R8g2Ze4mZkTwlRneBZu2ni5f2nKgMSeapo0nVkIBW1F2/VE6yoaalqwVZtZa9++m
Mu9R9KRYez22rF2NnohWtO0htxR77uDrsbq6eKnDZN0cXJKDYpvXjg0xIFYfjR3WrB3VALrxOpMC
TNyX7fh94pzGTYAJWpSgnmpH9TFjAHyB7GOZok6M7bx6ES/gko+WhfUyNCLBtyNnwfSLG1584Ndv
QtIM8aKO8zN8IQNqpxuox+ACAraLKaKJjZrwWAzsLfChjgSREbt5yGN6DRccnaI4Gp6Ry/RxUSmw
d5W7K1AooEj80P2NT2YfKF83HCpowhe9RlngMl5UjskwOtCzFMe2sHiKNvAqnrP3wUK0smadNhGy
Dq280+da7YTFd8SuNmaWb4OHGwzhHIzn/qihxZFepbG/4S/h74hWta8A/VpT7BcQwMoc8uWCNQk4
/GZFawN/Ksp7JINOgq0TCzzn/ZYvoxnoR8Y6KyWuAZ1or1sLm0AT57R68TsdppGAmDsXFORl9SFK
4aeFAjTbgE+Mg7w2KwPMI0Fz4UR3d3KK7jsos7GzQ8k5IzjaY7flIvuoRf+k1XDU8MolGe5lkPTO
t6ZoxYbJgapgeizOTLvfpab22puAPo++vc0IbjESg1i34CkZn5CTROFODFAla1NhZkcCTheCUR64
2oNLUXecmp3d3xcjoxdHOP3Wampcj3c7DqHQmhqTx0Xv7KcCc12ZlWvbJNYlmIIGGYDf1vu2qjEg
cnASZwqTmdk7IHlZDGUWtMWjTfcKdHLsGvreAUBPKoL4zQXCNAwTyImRR25qJL0r7RjrQXbyXBGw
yrN0kDTb0XyUza3LI7MK7c7Zdc7DDHZpX7LgQ6oBAQs7QeIzez8EEPJVEhhxhVysZ/0j51YZtz6Q
U78A2KBofhWAFHLhl40/17foFgranZ4ghvAOYTsCO33sxRSmJVSnTc5gEw1iYxWJ2meLUlLmGI+x
HFZZA8ZZpxkJH4doWs26vZOLh7oOAvDY1bbF2plrf4hbXc5JlSHf4GoCAlm238uuOf8RIEPMQAzC
hHG/rxiwnc9t2NITBhGD3lTfkT4nGUJ9YqiEoQJKNa+LyiSU2MSnTrFNGfqnzCpSNYMPr/Imi+2M
bGxsTq2bEgmSxORQi5bmegqDjSqOylNO0tYDAeE9XsqmfPacHl/L6bpwsU1QPgJu5fkhc4299ntE
QM961JYVgww8zYOBOhVcnaeHA9jqhAz5kxQitUcrNSFseZ567qs82ogOwdJxZntNPP4WtEhvZYM8
TYxF0tXwFVfYenur3LlZk7YMP+rL8TU3SqUcW2USiMFeFS81tu9zUc3rPK/52jVQe9ht+TpzSN8R
FWtgqlYUT4GMVhFjd7U/XpilcbN27u4IswE9jCJpZwlZKzHVuu0UlF2Sq3SsgyItiG1BJ0sYNsUs
gCyYsU3lGoNcx/YSWQMXIm0BKb4CqWa56lRbpVk1ePi83oV1/s0rXSvNR2htajVA+2uHaWhnXUJI
VSRzW1rwtPg3HfSySWFjicgZm8Bo493IxYk8NjsRZXBeTeumm19MmPuwUfQqpnPfQ/lg9rrxPNQ4
IoSbW5+rTG9wMHqzikIkANK5V1mWQjd9mUJ8uedAoNR6dAXH4kfvyItfgAiqsn6bG/HkgdWnAUPF
uESupAjh+uo7fE2gsCcJF1RfRNaeFRaQG2lMHNfK1q5wkcTUzrdoMRtgwVUJsrkEZdoiL1kSe3MF
N820mgZ+KBWS/DosSVx5duwyluhSmpRz2W8dX9Fd18lqo0cOPDyc1GYJ1+iN8FEiLKaj24Em1FDA
8gfTTA9TNIRp0DmpDFy5+YyytRm2rIg+oAuExGbC6uEyB7+nM/i652BVtjn0q7xJO+jR9IOQ+jJM
YGO5QtFG/ZUUWBeutNaynJBmhTWofWQzLsUwwys8IDxUCukQZExVktECjgwKRelcJDUJt1ULktsU
RCajYKcMkAAWpOEpG2Dby4rXKoOAQy5cgwCSDwQf+aanbjqYNydXvfFxsqEAnlnCW6CV1dgRaG+b
5dsmJP6zdxXpmmwh1CzXHScW0sqxu54yt7tGJJIguYcd8JnrnirDk26AHqmtMig3HA7M1LWfonbj
OKaMLa+lsXaxorQEEF7ZXhezXYkTVGINC0Ts78jYIOOtdyXy22DCO5n87Jm6GO1wZCgZ/NuALyh5
UIIJifhNqIAoDMjLuxlMq5u3iKlAxu0eL09nxZgYPT61toxxG+1e54vAg3ZXWCZJRLMGhCrE+1MB
IR+33xuJTEMW+P6yF2drnHdz0V21EiFj0AKR34QQVnd3DWMfYCFfmF+8cIY3qsi404W8wT6NuJ8j
6HSB2DjlePREeG4gKYqm5Uuq6cIn9TDy3kn0gDDsuN/bYppjQC/RCijpA2PIqZrqG6pvN27Ucziv
QTlcAg9FzrJsslBd/EatI+K9O+DNZ+n1ia5G2HMEeUeVdahaNaediyfpXEihGv7s1SXmS8FeIsji
UM5PF1pgPoGRQrkDpTcQUb+KM+428Rg4yewDNxqXarGaE+Wre6eMNiPB7wWBs27z7lur+Iujse6X
dJS7iBHUiz//wuTIBlVbzCunfCZungToArENLAnOQF1KH2V0Xo4INnS1JMM0gBMyrx1sx0tqphsK
3YxzWtJJf5ihShDqamgggWEgG72yu1i9WgsA/mEtH5Y4Mm8C0R2nxsMHab5JjYL2nlN6X6joKgr6
G1XJJp7a+a0C7QxaaqDOUdt6O83RIx3Yu5z6Y4FQS5j3jdXsG7GHden1265iIBWj12C2HsZSrxxr
O45X0WiD2XRXzczeC1DdatSHKkAhP0WnqjIPpug3tWAb6NOuuXRTPQYv9ixvnVZe1YxsZUVuICW7
wP/2MlnI0Vi71SK4xSo6lSiixOAelA8PaNkHq1C/uRR6BQpZCyj4bgKqM6oYBcyRKvvV6booFlSd
ba86+IWLlRTwNp0rLM9afjjEv1ctUkF/fBVaoZCD3qAlwzXJ+usamsaBqI0o+h06dr70SBUL6UP7
rPO96MP3SBdRGgYckF0mj7YWq2yuH8dZ3lgRfwdTrmCFBw+GW/BLec/Gd2kxqMUaWccqbN9V7qaK
Ojs5gljoU7/OzNpEw94JxF5WAKpcSxRp0+x94wxpbSAwY80EXdvwCghhC/LlrZ/95zDMNwXtTrqE
fnlMrSk4DbB+x1VNILui+RRPajq4MgTHo1eEpgIAVjCVT24I6M+1r/sZGSPg+4Ox9ozn4Hb1zSin
BB6VlQuqbVVm8xNYmaMV3cnKSUhRPjQ9NGQLedxVL8bhIJ6D46DtJ84i6In7PeuNig1a7sTUMHhr
PFAkrg2Z83ypbcgoImjP3KVQBBZTQDpapYNTfdRljaw23HMVgSTr7sQSGUZ19CrDgK/O32uKvhuR
fqQoI0VwzCmNs3p+EIW8Y55z7fTBO3XHW+3pQ5iLVcCdl04VT7zS55HNh0EC/aZsF1TVzlK4MM3I
jd2wB9+fRTJ7zRFy/C2v0W4lpJtyqFCArC3dXAEacqLydpjePD4uu8BVZoMcnOsCob4GZ8+yZKqr
tzywTrAw3zpWcd+oauc05arvcxhX2j0aX0DROCa5LYBVsO8Riu+4nyJsu411H0L0L3K247aPpHIS
CKQuLD+5OjeZFGlIAgFLMAwWTRs3YfU89UEVS6afJ16vm2C+VfmqbYvD6NZ3OrMfLV0/5ZQ9OwZu
lNHWNxHvjj0bEjN5q5nKb8J4d1YQ3A25P8Ks62wdbm/nqblXOYDUtrr3MWMkpDCRqa8Zi/ZlYR9r
Vj25NqBzCatV4o/iYWRPkSyusdCuGt+/jFUBClOhxDD+2fZBIGcGeLwrvs+NuA0AlkBF/sSKZmc8
ti3yeg8f58cw2e8owyG89iASbMPHqELZ2zShva4zfdBd/s3J5S5bEhY7Kj8gDV+hE4AHwWukoHDa
fe6M0AwuUPeLHxUvvS83RCzKNgQq26Rjh1S6s/AvqE7iBavouvoDY/rhwK0F7KTZ2pDJf9bcAdAR
U1nf83lOkENBgWsODrC2z1yE2Q8tpfAn8Kdyyf/RSraG7q87L1rG0ZU8ncvgtIAZfVe+RLx+nCbo
C5i5AlQ+nIkoAfNdC/sDIu0rv8jAnsiVO8hTELINVH6ph1fget6aKr1HAk/4A6nJDi9lDUxiW/Xh
qpPRwSq7e+PtdT3tlH3VDBrOi6lfQ7r1FNj5tY06SB3qRdiA3iV9adYE5bXw7UsALBQhf1UFML76
64EGR1DrN+hXlNAq2hHHgV5a72GS2QqRDNGaNvoalPNtl9H7WkbHmZg1R4zWFl3xBUdFKHKa3ThW
KDsA+qMxwT4qotuygmWc2mlfu1vI4FcU2A8AvA+hKlC9WHXjJrMAP0/mwDN5sM094fa6aZ2zo+b7
yLc20tgb7tbfsV/hG8d1g90ts9pD11lI5hxwKt1ljOj1JNpHamI+DJsJ6nifGTQYMde86I/GtndD
6dyUrX1hsGs5kYPqBZlr+BYIfa4vhOsbEvDXbsk6nCAlIluXYX+SxZZR8R1b5A4OVtiJjw58JMUM
mSbpMf35sGSwqBBYGYfVwBMIYAqgztAMleA3er0qKvu+wx7zh/f9fwRp+rd+eX82UF7ITzTe+okU
/Adh+me/vb86z33+wQ+m1EPH+R8n1P1gSB0HPehxtlCwNBOi+OFfDCnO5YCl3oFQYTn66ZNW/cGQ
OkvzbQ+9OHFgCghUH90n/h8Y0q+dFFAVukt/B59CsoCGX5+c5k+agbpC541CC/cOMGrKDNtS+3uO
CUyx7fkM1IZ35XUH4T7jv6y8k/Ie/6PkN94cBIAyXTw4YObCVgNw+w2j+oW9XW6N+hFc+ThiCX1U
gi9yhspyBsVUFN4Z+a1sMHG7du3O20ZaTfrTMP2Cu12I2Z8swT+uBJY6gKQFjRqW/gA/vQSoo3I7
z3GlAqOSUCvYVqHcMhDGv+kI4XzxnS9XwkOhFYoFRhp9vOnfr9SjdR4ZhKF3wJ1G8L8W+uEQyKu2
Xs3ZnEiArTniJzriOAX2hahy6TnngFSombBoNRwwKC7lgcqyTZt8BubsEuuj9WB1XueTOyddzqeN
jtDzCX3GTNy3zItRE8q46BzAhDmv9jyvpUE+nk3OH1IJyBd+Tbh/8bnj8dADD5AFjXy0Ukarn78/
Hh6p8zSY7zvtUBFjpqBDCPRGx2G48vRRDvQ31/syRUKsGhyfhtw9AOEe4XTiv19vAk8Jmchk3yjt
HnsH9Urr52dkBLHF25t/nyS/GDoPDXDRCQXjh9Mov1wLxVBfF7lF73rRbEMdHlpVX0Rr4/li3xW/
0dLQLzb1ZaZ4EfL1aHmRDv3aTq2jViMmlHZ3kYtdWsweO7Q8Z6uqVtHek10JBepQ7kLeAG+nTh6g
1lP9EXDXLID/O5AqT621550ij6EKyHU+ZuIVq4wlIhrN2pmLcRcOIaTifSQP4LLhDe1a8Bfcn6Ge
t/XakImkldYoqZjwpgsEmtFdpdGcYah5dnBQKu7//R1/WYjLeEIogs3NtdAY0/26PJC8C1oQZz73
Vn0Lv9nOdvpvQcF/0/TgH0IlXCZEg3a0hEI3fSv8st6nqTN+Zy89wGbI3m1JLIR9d1r9+8PYX/Qg
n08DnaFtQQCDpl7Ol8toPXVdxtFU0HILpAgdCIOwAaxX8OgMx26/tqB2gIcn+16N1riFil+hyYgn
ftt+4h/NYfC8OKImxFE1aOaIAwL+vkyi2c5YoR10B/V0Dg1mRiJ4EEgB5g/9cXSZ4AxPkVZFIE5R
m01XsJWNv2ua9GU+//EyfrqHLy8jj7xM2q2bnTWv2X2trO7g1/6brWCNgGEAyteirK+41CD/Rhhk
znTOkeiW9QSJP+j4fx+bX2wcP7+Rz7D4046f1y7s7j0TN8oVR8Q4q3iFq3GFLP43F/qnKG9595A5
4WhnB/2gvk5pnIGiR5fR8hJEvYB7yj5Cf1lETb3ByiTxuQ0GDr1F1j36cDDEeWDXiRBF9Jv7WF7v
TyHuj9dPP5dVhH5Ei+Tq5xBnMqNtoPDRuRmKjd9PV7QNDh3RwEA88VBot0+IzE5R3v1mFfxqrWE5
Q5WATGM5ovzvF2Z+OWaOVuEZcD1aY1AO8cLv1vOXsPPHwyGwUh997NAL98vDCe2xqeiMdQNMO27K
OgmFG3sAX/OsSLCpLJnDv8+fXz/VX1dcZvtP82c2zoySOI/O6ND3GGn4dn2H/WbIfrUZRj891fLz
n67hKIxXMLH2PJgmUeZaw/YV9L+5yC8Xgmejz5CH2GaFXxKS0DEjGWCRuMmCfD96UBBZ9QRw03pl
xfyba/3igZYtFz38HawD9Bv8+wPJcQTwJQfrRoPCcnw06Zjbh0xD9f7vg/OPuY7WxC6kf5G/NCP1
wy/XYR0ZmGRmPPcu9NSiNujZ0HbwEFfh/eSOZO0r5wbTJU9BZle/ySX/uevj6hAbogVx4NMIN/L3
p5woseuAFNG5zgtY3abmAA0USAw4k0q5m0l0Y0cCFXd7p0x0Q5vud/PmH6sBGkTEcdjg0RzN/+wm
/vO8AWihpCvQfJCE47lj83NLmpT9N2dnstw20mzhJ0JEYQa2nClREqnZ3iAk2415nvH09yv1v7BI
Bhl9F922LImFKmRlZWWePCcBhOGHplhGYnyeWqL9y4t+6ugYluMFImqp98jW+D7vhPAoMg1Y8ZRE
pzZKf67f1Pu4z+gYy+ea18LIRi+fFd65Fs0sef6RJN6VhzixMPkMxGa6rkobM462DNmONgmjMj+0
WTHNFH1qaJqLN8Chlpdne2Yg1BIJIeC5xcak6MHfa1zUPuXbvFUOgDmoV4VUxjOgEVAgK9eOqjND
YUWMxV2P28PxUPSPtI1eFd5+soy1qVi3WeIdapui73+eEuOwbEScQuN++X1KeYHGeqZDLpsnQzbv
RahtmpS8gEe0dmX1Trwn5H3sS263qOWAmj0aKqlt6FEoL+6p+ryDZr3XzOZKJHkUrcNXRKDDTcuV
xKPoxh8NAW9y0AGM0PYu6brSSrYiLG6zXmxhKb4j3b++vHjqSYglxzMgGqWBlRPIOjIICxiCHStd
CkcLmTOYnCsqcHXr07Gj0l2YaiQ3rYNeugvQC1eW89RCvo8tffxfB0XZpJk6OqbY9+1ID08blCuL
exgdeb11ZSj1zFga9zq8iouuHkzI38fqJqdUFTMT+yby6ttS14ZV7RvuL0/1y7e+SKp01uiBueib
SVnbem8vekgF7hUuoyAvJusmIvO0IxEhnlu/MZ4vv4ZzT0cqBUI9uIg16wSB7cdUgvsuPhRccddZ
DLiNi7ZDi2RaXnE1ZwyM9IwQpE6k2tZxBOlGfm2Ovu/tq1BQB/aUeKPaHo2sulU1t1NU1uqsH2rj
8/IMT7cOe8awcXKAXgmpjk6X1PbSvrGnah+EsUepyIrnoWjMt8ujnEQFpmkiS45NkxEh/SIn/7dF
xRn1Wrio93BhhLSy1Buf7sjYG7eVqZVXHM+ZlTQNG0Zmi54AVz++Jim9KcaAQu++NrNfRmb8roHT
3lqTR7qiL9WlCiHElfDtJEJgfn8NqR81BrixbY8GLVMH2l7FYhLDnRqVf2otWecAnaum2zigbzo7
uMKHe25c09RMB5I7+MOPjcZy9VLDKPV9ZZX3amKGsyAZ7iLY4+Fko18265QfZRyAhrWnK/Z6dmjL
wlKF6lhIlh690qmunQDS3ENa5L9d4bwTSS8n2AZzfVjklfOud8UP04cm4rIpndmSCHDjGfGJhotB
fR+XPkTPCUJQ3lbf7GhxXjgAvLNoeL08zJnwQ97ndVXHMZmmfZyegTnTyB03F/upK2/9kbKY+EV6
aD54zUNZP40t0MThscmUtQU2WbY0XH6AM1sG1w8lL5d9E/57uQ5/bRmAjX7KgRMfktwPZmmt3dUi
evTzhp7a/5wmMRHHJMS0uc8LGMOPnLDZ11HgwERyiPHRcyUddmXpKPN2LH5fntRpKMlANOTg67kd
4HW+T4oMDP13Ed1tgQjoAPX9WdpXP/URjLNI2nCeVeInjdjvl0fVzq2lQQcQbTSwd7Oa34e14tKB
/nOoD+Im6lKoDVRvQYwlwFEOP4oy/EHbazcDBwuQv6EBObA/08nlkuR5e9s1/VkU2D/zePoHYrN8
0WtUNsm3LUHar+l6j2ZtlK/ypHuUnLNBCJ/DSAvM5TmcnQIWSf4HW3T0I7Pv2ecwnObxIVCdXaJP
r1kygNsoFq1QPi8PdbqzZcytW9yobJ2D+SjU8U0bgE4zBI/DtB+8eGmGP7IRKpu31n2o8zu/tq94
sVOHTV8XB6wroOykFe/IlRASd22QaSg7xONtJ3vUYz2g0d6tjRldGOOShvErvY2nXgRLINlL1pzI
A6Le7xahUrfvolax9n6a/xpSZVHU1PQC+nEvr+WXssm3PAlZeQNNWq5vpm6Yx+/NcRK7mHqNzphR
Vx6Vurppe+t10GEjoH12LMSypmD31Ih8rnQwOU8TUCJfLB00UGwPbh6t6natG11Jn515x7g2DAkl
NlVFWvL7/KsgqTsA0so+dnOa/fPYBWycRPm8ydN8i/ZFt6pSaJ/YTdOmE/G0vrIup/EtRwcJAk4O
akWQ2X5/gIQeAfQLuIW0ESdynnFoJb8yawRlQMoomTIaXKHajHV7zTX/v+ZryU3QnUFIR/OhbP/4
PjgE8cCGa9fZZ7C1rSahxVR8q2p1eY6nW/b7KDL0+suDD/Vo0jqm9we3zh8CV0Kx8o2gYcwa3CuH
8bmhKA1D2EYWxHWPt2zVDUHWqGN40EX4SH/EjyiY7n2LNqnoWknmzMFIGsIWNg2J1C3E8QEM9YJf
dyB1D/XogDFQjX+EGEmJKf7NaNegD4qtatCoEpbaCiDYBvq1lwjM5n9eXCDbWC7sDdS+jo/HzoBf
dUBn4jBE3UHo3b2emr8VtZvVYbS5PNSp+oJJ6UAW2pg3XabHAaVq5Y5TchfZQ6G2MWBB7f1ibjvP
IDqqLpklClUzILbtx1SuAnMkgAZ7XlxL/5/ZsuTbURqBFl3mP4+8pAohm+n0w7hvqlr78Lgg3BlT
jz8Ow2APzYe1ABnV3PSAu+djMF5Ltp0e3ZbhfOk9kKGQCaHv1kweRPOnSJ32kxHAHxQ0tNiNW/CH
f9xOu6mr7pfSd1de8rkx0USgaM2qU6Q+mnIR9eDSRdruAxBktMmpjzlwYVu3gS8aD3YJbZYXXcts
nx3UgtxCyMIcvun7RLNWUMTm6NhbAmZqjS7PuQYP2pYOAXdhqZW11mrd5VrmB8vLhnbmUOIeQWla
Kpogx3y0xJoiVSCcKjmEgnacWAUj3eqKt856tb4y1BmHIYNaHfcvV/e4ihBD5NEWXGX3hRl8tKZs
XwrqN9lbspz6pr0SvJyZmINvIoHG/+T19vuS6nA6aobeuBI2a62dEjIGRWRQg+Vlvr28hufcE+kZ
uqbhE1PJOh2NVblKHWRAlfaDSq+uBpNGlzRbN8xvpsl87kv/l5jqz6oEBWPyBFr/RHODfmXC8k0d
nfoO2QIHtIUGU+DxrZpjJ25T2kb2buI0zrythbO2xy6AWDc373VScLAcg7m8MncZx34flvgd1AVX
I5074fGdxZom0Q4O/WJ5ndZPilV78OxM/baNbf0BviJjCeQxfW7TDoRYRC2ji2kpa8amX195krML
wAFP0zq0CnTMf3/jaWy0tR+E7d7sxvs08+DFVeaGmi9bHxi/EiQLSymhMDdmbR7ubGgCo8JYlH21
NrvuPh4VkO8QgURe9Hb5yeSh+32JLDAZ8qmINzUaB74/2GQ2Ck21prov9WLctCEdWoUJs8jlUU6T
9oSxFvliRBxlQfjYWRtqGKOg1Ux7wyvHdR23wbsVBM4dhIXgTkofPCLNO8+u8OnZcLpiKarafAqt
NL9iE2e8GZdINBzxxBBdHAd6oT0iFiHG9uAW2bZNyn9UF/C2ktHnVtThrnZaBF/Gx8vTP7PIDGUa
X5fn09R95IWqI2Jf3+u03t8GZqDfqZWjXbk2nFtkDmSpvYXJOyeAntLhhiBspdnHGdy7Qb0F1lyR
e4naD5olKkjUC2ED5RfzDiq1y1M840AJBajL2IQgpGily/sruFNFmUO4k4i9lrSfZlg90pn+6VnD
umubP/+Pobi+CqoQ1H2PPZpNc15GF4KxTyfzQY/qTRoBtyyNfBPBoPrf7cWVFQ964BkLlafv85o6
cvY+ZH6PzK/Zty28UbWfi/fJrHFhVm/DWZOl8CBQ872ypOfiLKxUp6wL4odr09E1XeE9t4PSGfuR
Zuz7sgVBreWjMnOI1yGLrYx552chjNWqua81FTa0saTNPUXCUQmJvcDeDg+R51VXouszzkxSfti4
VlZGPY7/shHGKTqm9b3h+nPaOIfZaFkFwG77I+y5PWnTNRWNsyNaBHrsW4K+4wPTpu2jcaZx2luh
hoCGcVdUwZufg26NvccAeZwrS3/Oml32EXuVgpB5XOfqKbVPVZdr+7Bv4Q/xt8UUf4oONsjBe7ls
zWenBocKeWDsi7TldwOT9dy4H8t276L+NOeIoOMjdLtfamJMgG6bV6HH+v7ymKfxB/l/kFZkn1G0
BU32fUxU8Fwnt+CObb3hxRUVVBXaXqTu6vIw8mO+ny02ITKRqoNeEvW1o7PFbRu7zay6OoxJMA/D
beKEs0Sn1bohj/IUZa+deuUie+rdv48ov/+XF4oiKFFTjRGLrJul1TRrYKweIILtp32NYFlQXvHs
Z1by2xSPVrIvapENSWI96mX9SGeU8aT6EGa3YPWvTO30DLGJhUl3ASXg3nFcAANRlTf0RRcHozKN
ZWWjgtabgbiyta1TcyTjRI1S5mdULnlHPicrTBpZHb88QPkZ3w619SMYpnQRjG1zWwVWuFHpg7kb
MyVZRKNFw13i+uMm6bXxpQ8DErIg5VYKdAq3jTpUW/jkp7mSDcG8Jryc0UGV0+PoqB/QSLbvpSqi
OwdKm8dU7d15b6QWqcUCqJ3TgKv2VTH34BeaxY2o8XWJvipDWFJLBYaVJAuDTT/mkkNdd1ZWlruz
pk3hwOzL33oNx3UgmvjVTcLsTxCApOtK4T2IjmbbGAXQl1CBIEYICDDy1LSXaWY76B4M+UoLoaas
NBWHlpXGvW9WsNwFqvbu9HG4ofNEBFAxNsWhVKYGIlPfgD/bL29ToY9PWVvo6L2Y2VLrw3Yxtfa1
0sqpayLfSRaBjDGXFeP43kmPWtgmcV0cwo7rWNWCZy31aJ/0xUcyFldOv2OUJGVe4IKU/MFQkwcX
x+FS2fVwAttxfgjoXVxaGm3ZzeiFi8yn7ylpofPrUmsRp0O1iUhnrs3JEw8a3d9rJ7CMW6uGMaGV
tH5TW8Z7a/Tt7WA3dON4sG/yCrV5DTnwQxbazjYZDeN2cOrg3lTpRdH1gI7ftrWhKGhaSMKV+Jmu
ymne1xqXph7kvwlZ0ZVE6OnycmUAGmppuC2yCkc+K239MnZdv2Z5IW+P9EeoXJU2Wpvu+Ouydzzd
0JyhQMXktYzI8DgJD1wvmtSCLLkF4/Nanex+1eY0H18e5VQhkjcoo0JZFdNV9aSWYXeV5Rk6Gp2G
pqGiOyJTxMZvZggrxbA00rPAUYeYRUEDd0xUvA4k5xTVsmHtTW5/N0DWd8/VOHvRB1eSIw9V/5LH
WQj9bN2GO82BDqSEWqMXTURHPc3nUeSZz1C6xJ8puMSlG6v5pi/DblbW+fhnrCjHqWEzfRJIwSph
i2KjO0r+pkDqdA2sc2aVocyT+QPCB037kmH860QIzRpGCGuYDo0qfqAnceejLnV5ic8MIcFIRENA
/aUK6/dDR41hsHFGFQQejQCAYuKVb48/L4/xFeF8P0txyciMyggIrrXjLGNbhfE4pnb0CDdWnKIL
0KgQfI6bXCR3TvWYiFc7iReJVgBOjjb41JvJu5YJOt0bKHdrwFw1GRrRV/F9ooajJ72lh+ajkYOm
7JtNMCFg0q+IAd4uT/c0ciDGc7gnUiJgLx6PFLr5aOdxJQ5KVfozU2mWuYYIeKC+5m67NnxUYSIp
+koX7uWBT94lWQoAR5ZtqsKx/qWg+8tcksJCryeYikNStib3pyl7rMxqWl4e5SRqYBTOGHj9wGvS
eSW//9coZmJ0xpC2KYE9IiiaWDZB9OC0xZUL4bnJWJrMCUs4oHtsM+Mgb+NmFMAynYtVSCPavotj
91owqfG030xTzobSLFUjgwTCcfXAjwIrcPQu22vIfjZasqprmnJ79xlUKPy7uxqNqQ42EaWBQhfu
UucuBWaZUK/TrWal+a8tfcRV+qb6+UJN6aLNVoJCHqhhy4n22vRWthv+LdE23GkkbsCBhaVTDvyA
oj9QuJnFGlwaA3R1Xvph2K+59SL8fOnSgdVSR5Lp5yzINnxSrG2sWL+pkke+SNHRSq449XNvFpFL
Lg7kGGQ57fubbeHG8MtOuPsO5d1lOEi9VDv21kHZFleM6NzbJaNCPs2Vyb1jUG7nNaKL3Lzaa3Xs
b0VbBptEi6/l0LSTwhRvF7jhV/uHLIAe3U/KmjOchsvwEeIc4o1pUBZaJAVjtNSnZ/vVg4e5qeK1
jAXhosi3+jBI6WUYVjKQYw+hMvjv9CWGO8WCo7CaJuN28gV8LI1qLFFvba6sy4mXkg9M0VRGycB7
j1NNUaY0NPs79h7KnmbWZOLRm6CGLoEsKxXn1+WtfFrQlMNxeaNwx7AUNb+/cdNNspHTD6rlTNbv
c5WOSUUNnMeuD/4xGjQG8twd7iqrSm7gFekf9CDpn4CmGDQx9rQJcQLfWJBFQ2UQQEmY13H6fvkZ
z1kKq0E9jHPKoCvq+yPCJFDEUz0IpBKze0Qqn2tb3V4e4tyis9wyZqLcwP3h+xBu7bsZWlzOntLl
OnTLtaPn+yQkbI/YB5fHOjMdS6LdwVBSFDhJP3jjZEDoohv7PK36jaHRgtnmhnXlvnVmJ1sCLI8N
2FZC3Y528tTlUa5A8bG3YzOeGyWdYZ1fojwC5/KVoc5OSEf2QKWMSAH2aKhEK6GWTBhKLZVtBbCg
q/T/7pd4/Rw5XMQluPDISnPkksLUGIy9XQPZroT5x5vSDQxAV+zg3KpJVAkoHVW2Fh7ZAVi9ZPIT
QMo1dCq3yhjSfdy60AT5UPVcNoMzQ9kEQ9gAWLrTjgujp1IfqYpO/W/441f5QIpBrBztGkZHPvLR
8Wazrclfc1BbAJC+m3ZjW4WI3crYQ/CyLjy/mZuy3S9NGwQkKpJuBTo2obKNNfv/sZg2bLfcv6hM
nWAC/MxusqTMvf0IkfrS6cr3pnSc29Z2qisjncJr6dOyNQrIMoVL+vjYRaAxGI5UYPa+XYFxVQbE
xhVe4aE2Is7qyfF/DvkwzSrdjl8KvrtpaGHfXH6jcpCjlaZTV/ZPcRXhZnv0EPCxt5OXRdbe6fod
qmAU4dwAsoJoo9DFbnTp4fJ4ZyzIAvHhcrEFJH1SX2ybYrJsr3L2hgknuTKUr4GqPrS58/vyOOfm
BUJJ9iJzcVePc+Pl5A5KnhfFgXIf6MfYMX/5Xg3TSj1nXolpXOsJOuONidJpXmZq3PuOz6TR1FLF
8Vx371bkFDMRhouiiuy3TJmGZVea10LAk7Qb1uMQTDJDIlrnuESMgI+S+XaUHTTtBzxdD+yEMmse
hryaWXXbzKjULy8v6dkZUlLkrDFMvM2Ry0yVibA89Sxgunn5OKBMcMiHsDrAkW4szRTmsMvjHTsB
g6IVXg0VZxDoHD3SlP6K2B3MRwsBSaEmUG6Msd9DtmXO+gbeqnIaD6WI3giMf1CwutZsc2ykXyNz
CVI5VSmiHc9Uq2uODI6oh6FubwIveAMr9QTOs55fnuHZcch94ADoqzmBIsZFGAC4jh2QORANo8UD
XeCVRfwqDPy9wb/mQu2NMxszOYE9V1PT9xbe56ErN23jKXfctopb02/RQq3idAU7WDgPVc9dTpVR
zBtSnfdNnhG4GLHYuKndvlpe636OXIbfS8Ptln2APN+sHavhzS+1YOHEdn4zOrl9nw1WtGyaFMB8
aQUKJDSKfd/pndiyE4stB5KxQDLJf728jMeGeTzFoww03Jo+T+P0+7Kl6xUemGLeIZu7GBQUiJAC
v4JbO6n5yfFk6kETHLichkenU2U2RuMDMX/wGph4jOq1AptGrXnFqA9poa2gkl07YfNkCn8bIzR7
ebrnrIb2aTJZzhcGR+6bv/aF3ft+S6eC/R+s5th7fs1QF9zHuVhJIOb3ITofdUIjKi2Uv8R+0KC7
0br+2XHSN7SrjE69ttXPTolNgGMB7qwaR6eQkfmZMxhls4eVHAmfuFM25M8g5Gz96Mqeo2tKPv3x
luDmTBaQWhMJx6PRkg4aP4OQdt/1PbAMga/mJGrVX0rb+/A/2CK8b8sCmRngCws4QZvfklTypm4z
5U7kkCJOdOrtEihboW5Pm+d4tLTbMuTw1CYkm4wy/IXq4FvuqciPssdnlTG6d7rIumyOktasa8gF
qvFQoteWM2CTDoumaIqZWrcq+Hmiq3evthUYhdRqWeWmtvBhOYf0wDf+OCXss0MKNBhBlHBZQt3y
LoomKmH3Vc2XiCaKnQmEc5MbY7XuhNJvkgAOUJqlxU3HD850e7SWQDigMoAXe6mUTrhCiCe5t/Ww
eRHxmNBnP3RrhCtDVHFiivYAl6l+BtBNlohzZzY8qIUV+KsgK0ckPfXEh3E39xcBYJR7vyCHO9SN
g+B2Nyar0HLCZVGbH2NTlVs70YtdFAkKuGYVPfhFDK1fTtvcpEf+Mla0aBmWKer1fgs5UGiqS1GG
VAS7SHKzCXEDn2f/oEzTgtTjsoJwYzdSb1voVGJRfE6nrU6v97ZxY3qjoKZ3ei96hFsKRYJ6qhZp
1kGE5Gvhwfd148auSxXRw8G8qXoTQikw9UjKelCGy3JWM4TJwqwcaxbYkXkXCniKIq9UZ36mVwvP
j8PV5NfjIwCBaGsLY+SBy2FTpxqKRZ7vLP1+dNEHLO1ZVvbTxrNgcTWdvJ5nQ5Y/W1GHFraZmUt9
9ONkoaQE34sJWs8Pqfgd40LTop9XzcIcd0VLSIaw1ZYEtvEURc2wQtXqXdUC7UdMj/k8o/dy5gal
Pq+n2llFUdoN8whVpW1aEG3PiDbfgRt71Vy296y9zIb/UpjJZ5mbxJ9VAxhHyWw0O6NpfGiTAgVF
DbnooTP6FdToJllrbgDPkCw4P0WrGC+wJRbTMqRDqXsSdeQjDKEavEg211KHWh/V7tbTYe3XORbM
ngaYyO/nhRpSYyLfz2swylVG9WmNtpK1KTrssqaNPZqRM6PQnE7F2ySA2/mlAp0b+nbRewp/yKYt
fS75dLuIbdRP4XqIUKbwgGKsva6AV9Kox/wZbQFLzNSyThepgNW+dumE12s1uckrdi5w6XphCz+5
raJyDaM6xhMsvD7ctYiFRSgYFGKYDSX5NRAOKejRtIIMLKxXRqHMSIRlzjoYoZptDmS1EPlVXQh9
FVpiQ2cmvzGoW85cK7C3nYfS16fuv/L1MP42Bhs7sVFFGldlBlVr2aOPHS2V8YNP0swtl/4ZP2rz
PrsxWiQoyDvNKiKnpxtIl5WbrLtv1N9gP33lV9IuTS9bQVWTAQK1EVlEATb+pDN+yY1+LiaDxF2+
atWX1HoxAcOq3Q+jtOcquO+iyJaWO+JxP5suv0nqCFE6c9c5vwbgQb5B006z4plgetLiHGneF82A
Pmoz6drC9CFhCz5Rq575Iyz4zWvjfvRxBOVzhL4pG6DWF43uzK2UrjH+vVU/dBhkI2vTGO4Kfvx5
btZIBax875aeKIQyC19S7c098EmkT5ZZpKwnV6xLHzE7yOI8SBzsFdMP0WzV6mRd1cMtEeIMfNFM
HVLI4cYFXDgoLKnLqUz4b2U60TL2NNZXV3YZuR7NugEKP0dNmqYZ8aeN25VMpM7iIr33tGiNEWxM
SC5QiI2fVLURez8K7wopDifMsUXe2NFmHp4SjTG/gYYWZprIf0gntqOmoBZZJsihZNWui4v7Ulfv
astB5s79LRDvrbwkWpRDjQCWq9xreeFT1kRrSWtRP3XgyYZ/WKleehTAgl59Q+9pF2q1LTO7jxR0
lrEjSW8RPUNv4L50zFWnmk+UDxAKKIN7Bb5+kzfrIvOB6sDOUMqFVVAVNupbd7R/KR7EICZC5BpM
ebx5uYS6rTzbfbrQdP+XjqQUHL1bP5Fa8uiJJY3/gMTGzpmyewHDu6mG+4xHYN/+9GLrKbbUeW9G
y5Fkcmloq7FcuTytqX/GWXHrdfHLANLOdCp42dO57W7JKmNQIsh3zTDOzKBfklPmX3inedMspAFX
MIyF8GS31lvtPkAzxq+Jwl+S/1xBHrPC+sgjt+pvT+x0MtdoBuNCrfm/CethRGp3QAA9XXCppsTl
zHA382FkE0CYbDkf5tDf52xsmBfhCUPsOx+hFx8XqrmtQgjNq+rQJ+maAvlscmDAtH737WuNcemB
v85Gm3eZrqeoQW8XdZjuRVXv2IqVEy1gdp9nKBGYE7SndbpKybbzVNJY6V2RNhrFn3aMzWD6w+hA
Huys2wKG0VaY79Lx0Nv6wGqAKf8a24iKF1VZG3oJH2Q4t9Nx5Ypub6c2CZB+GaqPreIvRr7ljOlP
xezndl3PcTMZ7W98TlxmHAr3uvaDY3jBNkasZqMaKBtOB9H/iUU1D+pqyfyojSxGYAGTTPCzSCxG
47SbaELP2SinucNbrWJ8NcrjSEiCuR8de8ZpKH9k0dp0S9ATX9MeLH0Gwmywdd+KXl9akFeYlb6o
Kx22LejvuZ7KH+uQ2S1pxPZrHyTmFyWX3vwuHG+DKQgT0uIs6ma+5r3iWNHpmTfivhVA62PQuhQm
ssj9YRe9tKYaLuouKzd1wtESaKsqhDYfr5IrxiJLm21NuMGX8A3+Vlq4znlTRvGHd8ahudIcggyS
14sIFjv5KYBTlzDUoxGJRDkkiJIUvFhJPymU0d0xdMHn6mN9wO8qJmojojkIUS+jzltbHVTohroY
VW1JEXYtTU9agzJ+ykmHHGxjaz5Ok72zvXzNdkmR5KOHb+UNYjM1/sYNnDlvR+EPToy2qZfYewuC
MEWiou4/SXjdmCkM1Cxz3r5zr5tnAcIXef+1YzItW5iehCe0kEmHCKHD/6dwG0PVAuYZPtKDoZ2z
bOYhhmPC0s53HOxJ/mHB86oiMD6sog6ZnGbVKP5LlVtrvSMJlb4ZJqUEHgHShUbxKF5DkDpuwjCf
D2q6cGOF0+m+EASe1kvtvBU1AuqeMuvH33mzHeDC5pThfos9rWXLwuTtbHhxpsrb8Hp6FJDSyJgF
3i1fydnivCk18QUNiDM6HSp2ZBCZBz6iCl/d8WCIWyv+iTS28HbwQ9wqEUGPo9z0RbSgLxRKKGWt
wUsvz54Ou8O0OXv44YHWCY44LA3qloXQVBZHHkSfef+csGdKawA+1T7I02bCzuWq8BysEc/EkvL3
kRnzC19LkmXvqH5I32eKnTxN2YE0t690JK+HDPXhFdt/sGnbHB8m/70P17Cs3LXewS5/A+CaGdMb
N/9CRTsi3SjZe6d+8JCukUCGZiwcDWLY4etcZHSISVeJ+iqCcFMhycvPAeZF5QhKkKr+8p85or5O
/EfGJwOCx2wdZ4B92n/zkzcHcWIeDHF25CKRf8QeYepfyJUFC4/G4yjdRo4miV/ex+orjmirocpr
iRryvB6GSrqh4pXNpmYjuEq06kjiYQRp9ipdoqwYGs6s6v4AWJqLQHnoYj5W9zasXZK98n/uSyik
/gkR7fIUdavQ2Ci/L/1EPgr06REW3YEGhrUf+nIpIzyhdKvdaZF1IAYIbEL5jRL5M0oEjzyLH4s7
LnP3zDcOJ6g2AUH4+WakmJmWpI1DeE0zSNv5/BGd6jTT73JiNH4zjw45tMy+Qd8QgQdrP5ET4TzS
nY0nnlSCviF8lvGfnlQ/zDxAGH0Ln32mr9zUh7GT+6Hq0yYW8OO71EbhoX5Q+hFx8Y2cCmS4cpWk
D8A2PBbLKt1dkxfrvNU/oNhGP+ZF7rv4ns3FX6SLqEvnUdorIo2bAAZXQx9uMQm5j3PE3FOBq4ul
GdI6CsFqsAohDYWGd4k20AGg/4Ju4WzG96c43nOEBkbzryOw3EUQ//biP5Yi3Tzzx6PSMdRYn4Me
Lz3FRkVSW8mDDjfDGmPEMtblowbxxyj1Bye7nYCY5JO/5NsyTmCiX5GtuWKeqnmQz9Km8TM2pBJK
EAZ0mr4w3FGGkHYOjAlMUW5G26H6bFFqkNuijOaZARLnVa6p3K18FBndWVzF93I74sQAkmG/oM+G
5WSvZCBOLfjLIcrIMhPWLoRvPqKhw3fQFkI8+t+YQm55/bMoOeuzlYd7gk7QU7SFzW+RLVqVCVpp
/tNXTEV0jR4qv0t1dUhgTgWBNH7CTrKaahPtTIyenTSUK50Xwlci57LIn5aX3Mm15G3Irwrwjvxp
KtM/Muz73zrxR8P1ZSy1mZyhvF44HMgsn09swHdhGJYhUDUUnBW1+YmgwDoy2mWNuEJT2itNsZ/k
b/LidLRDgzF6tgC5War30DWp9JQEiJzj3teDsjHkWwgayLjVrtn3Tkx6brhVO2id7Bcv+KOylxld
xjooZu2Uqb3nG13DzSOsf1qDt+KmDuFiO+NQxnj5v3yLZUCHeVDnPxMbVb0hupFO2yVY74hGcc2z
2smkrWu04EmfjO3xhzRhdqfc06zqF/ICgIB8JSiNy1B1Sow/LBql5RurzV/1cJf47X1kxY+Suoy9
5XCSsDys/lh9Yr/sFX6edfO7ZolTiDk/y2LF3tkKU8Z4HQF+2YSbOnyTFojD1FMxy6Lw04aNPhnS
27F47JPphs/IFfcXf9ih9qnBNh005pq1qExUSQZL4hVCgf6J3z7x186DltnvkNEINv87UcJk/JjQ
uZHzGdOXoikfS6itpP/hn3hSVkCeH3jIxlcXGDrHhrRAtZtu3Xoh932+54dk/r76yY9xFlikgmL3
t1pI90vkZd7KMw2UBYvL9DihlVRf8vlRqOwi9THz1I0rfo0JqlJGTcTjMMmVJm6hzJR4AbY629PL
Py3xzgGLQ2HbS0siBLyNEZCQC9C0a3kwWM6zAZ88PwCxnjROT4ALYStjnyisW59jUM479YUv8JUy
bOLfOrw6M/FG430ksM0Dg5hg64Nks2pzSRp14QZ/+Ky4vZFHppRZMbc4NcQqlnYsI9QOp9do/oK5
8m75SMKGf2/W8ij3xk/2Jh8gzSoYl7gootawQzWiffVwe3b8k+nl1eOEa6gppPWogvBy+x/5pMsY
it9wqp/O1M5xZ/LAI8H/dW9kKOlkmIuM120LuRRPRhT8NkPiWoFMynei8yKC7oWeJhkAMTvo8zUn
WXfjtJXRFzEOc2ymeJ6QShi9JwM9E9ZEjiVXjVgPNyDuLUJ00l49V3IZxLlWM5feQ9op74hk/Uc7
FDSMPISqRvYBN81mMW/5fek3WrlMeFEoPuS/BjHYWwh55AUoJBJv9GHeZ8FKmos8v0FhB9yP7VQ6
G+aBZ5QYINajRLnezKs1MQgWIR0oiIpZxsU5QmujQ3hDxrzS+lhUOQeenl08as8sj7yf5ZG1kM/G
IsnQzyxu5IFXOr58f9I88UpEbRlLAzWWjA4m/J98t+Rz5AHFpulLhQzUDk/LemqAWdr8TsCjppNk
+Nck5MtviSEY3XerhYw8GjNca/EzrL09DkrpmjXPxUIXIlyVXMulIXPA8FwxK2jl0xY2Ji4txjwF
lMQDMHv5xvkVHkPk4obfh3Z0zkZqwxBdyYi7gwrzBAnfaclx/++Liwgv+FCAP3tWnjcTGVJNSJ42
Mpzlt8mtrtkWOpAsNszwf5Sd527cSNq2j4gAc5F/m2S3Oqlb0bL/EJZlM+fMo/+u0vsBOyMbFmaB
xcyuZTFVPfWEO2BVbsaefFxLOWcrrqSZ3Ib8hCySc8vYxO7rbFVH8KhiHPfJrP/Ixts0rd9P8MGi
Gm407cT3wYTnqQvX+yG9dzgnAUX6U0Mpd7dga9pOw8EZCxkPTFpPkZV+I7dhA8ikZ6SWlW+F55bY
U1lLWolebuah9uGUnKlztvKp1YZyft5aKNTb2CnxeDyXsX6hBtA3rY0q/E8Sdst5nACb8cJkksgF
Z4vmXPyw4gVIxPm/g1cl/PM2eEkVPoEYGp0TWyHVxjmKAMVf0qTqADRleOHkDwL4pAxgMiPlTSg2
SQzlD3+dX6xgqiItEvjN7Elz/DHP9q1cb2RNxMPQwss6FjvOtIk7IbTKgKTITTtv5Q6X+yVEiFPW
ulb2DeqlfE305Tco1dykhvPLpJoKteEsiw+ZJPCK8/FWRnebn5K/I2bZsAnsuXwbYc7jfroXurhP
E4Ou0h1Ljd+IDuTq2XX6LBcsgVcfXV9wxut6S2Y+v3fn2P7ybrhGMax+37uX1nxQw1ec/wK5U0Gg
bKO2OUfU9rKzwSv6/0uMZqHX44UmA7tsbTjiSdaorUNW0J8IfCPsQd5PTT+NDt+9QvOMFyALpzKx
ETlRibfvC8+44KIjg53DK2YH8CXHONvLjqT8y2KI8QhNNgOpBJeflfBVJmmVdFas6GNjpzk8s+Zb
ujdp/yD/MWU6hPfMfjLaS0NW1c1o3Ucyjxp1vDVuXFwx1xLrHOJeWK2yu7BMzc5i1sgvkiuCzywf
dzaKe6oQGkEPLDY+w6zPT/IkrJfSTzIsFuiyonhY0YJQS8GnDWkpOYd+BK4+EBRy2ncb+STUWVX7
PcZgdRiNG9nHl2trIIhxxXxtd5yynZm/ucL08FfaWCLyUP7yTMocTZDt0YNcEqyQBrq3E93VPMiz
8TGJEuwc+uTVUqwffHmbw1VWbaw6UUJhlUYuxF2y7hqxubIdN1Zp34SuTu/1rauUYxjaj0tGsW4/
KaF24iuIcMWwCM+5GTf4uj1VM4bwZGVduzyW9pPeOxu9qJ5RDJY7YKzOVHZq1QVMYAOnUn4qZrif
nZL+Tn8QZfxdZuVlkcJ0xRlnUM9rBrwzfpWfNozGK2XuTelmd9N7pnftCVuchjJeheVLTQipol/y
BSjsGNmLIzbzcMQkN33vuiVjsicKyDeZKtF2MojhCrw4th+rWcZgKhK5L0qsG3AY2Nsq/Fne/f+V
FDCgZHG0WKQ9maFtpEqvhn09kweZHzmK6WFj5GkkBfEa33Xha598YfC1kf26dILsF87iHk8Q+WXc
eDrJ/HCZsXek20Zt4rnpfC10Zdggl4Z/ngw4tOUUMxhNML/xjygt6bcmdwtEk6h5iWrdD7N1D2Jw
Y5KSjYQQhY6Aw692C/qna3Sm6yWD+UBCIszbEliyppfnkSSnX6ZtT5hYScyl6uNqWYE8wQkA/Rr6
IgdsaOk7WejxKdcaV0X2T0fHDicvD8EVT9RZimvo5Km5uNAPiKjzy2WfASndyL1W9vquoOeKp+RX
0X6LNXc30U8lNseukO80ohlWERDFHO8NVinUB8ruvvVkFwL9hPemggxlnGAoIOLX4nidrnq13gej
Pu60UX99vz9rDYYl8iMhZIq9kgmIJTvInePS5RndRCaMjoqrIrUgmPem7G5laJSxQgbTLkzl6GJE
jt4zelyKl+77hI/kBDhfHljyad1UPUPg5DVQCheK4s9WhK0YfjTZT/alDAiIXIow+SGXqwzc03Rd
VM7A6BeNU4JyauiHapy3CSbYSqMd5D/lo7B2NHYKAVDuaLrGFvqYuJFACbvT6VH22pNp1PI62Ib8
lAGNQt/pMSa6I+FYwHispirDUCwbLe9tClVqiJe2xxDTM/N48norPnYdJSaAFKR4ew6aHokxxLea
fZ12ZzEaeIZTa8xb+VtMkhkmekeWDu8lFJ1vDo9T1d0J1hVfrmSO5+hLsMYcB1mrPdlVfgwby6ej
t40VU9ss03DVFFPGQjuyMBDl8xb6if+Jo7Hca9BQSaF/sKEKF+tY98oxVLBi+hBZCrLumM3qVhVD
jRqp2Gd+jjMztapDRjpEeB76DGpg0+7DWGz02kJPQ6fZiWbyok0bGdHKaJAtIxXH0YoFZPySP5Xb
1iFLDiM7THbAtST8Glr2CXO+YLJh8nODBBNGW/R2+5sQguOcOb8MDieD84VKyGDCj4jJtTR0ztB1
O4HUyHrcyGu3w666WXmY2ZFdB3koiuh7ARBA6OVNMVbvbVp5JjiaeMk4RStouHJclJOwjSTCljPv
BnZglzwzqZIb2sxiWYZhDeqVgsMkvWRi2cnTNBPYqiLgJtOjctBQuBx9tVnlE8ig4xQwo6hr5FcP
sRmYspr8hBZS1BziUfzi7ra68arnqdeGUUBcLOHERW4MWbb1NWKKnhMh2AF6HZ8s4os8saQ8De+H
sFqqzxD1dk3c3xIMz8wRcqKmNmOlNI/X2Y4OYvpWJde+Gs4IGu9cbq+j3WYmJxlaZyhxTWcc5LHP
HqCRAbCCugMf4gT53aGXMzmeMMv7A98+NIuHOjbuq9i5wJ7e6KlzWkfhtTjNWBWW3jzxYJqbNHeh
KiWEgYQhN97HQvNcPiYObjsjHS+q217bsb+LBpxyNfZpUfq94/way2/sBlwNAKnXx6Qh11QZNQnO
SLxbb3JmIzIzAdZNAk99TNSObOYAIx8/e63V5RHyul8yOaiVacdhly7dtyp+kTvaJuI4q7qTLTCz
7x9DR3EZogxB2xZBRuNyqO6MnnM/an0llDZcyK9X3U7mPqUS+o66PGlJ8yTUCc975lcp2WBZhah6
FkzE86+0AjYOfRZGmtcmXl7LxgYn8Cz/vvwOiABtSlqEBp4am2WBV6tHO5ly5WlzmwrzRleHnb2S
SWTGcNsJMqws74Bwaowq6QCHcX0zGQz+HJIaeTItzq1h1du0S3xdcX1EKu6g6s2+zDZCNGodLEF6
M3/ChcfeLPWATG7zpebgxu+CJEaLv6QunlPGnL4OmvCzSN0DzPLnwridSLNsa6RVFQWmnvyaUnsX
E8gGCtMke3OaLFDr4piU1m3Dp88ximSsTacJoyw0juPExfA9u4RMgQeWrsZko9SGCB/iaN8bo9+w
03yHPqRB7Vvm5nlNS6bTc4xyBuKTXm2th4TX6+rLHku2vbxujE5qZCunqNX32PNuMSe4heF6Uw4W
reMKZ3nD/Sq15JxlfXBwoSTlV2+6sX+q7fYtW1zyaZiHciiQmpRxmDwo2cLScwNrrr43Riv8Lm5L
EOMCz5cecEj2JFLGrktxKCBu8c2C1W25OPEnL9Z79Bj2MsmBpSCdLRn2GngI5HXzFqWWvjHhhW2a
SdvME+bZSMMd7Gyi29tsAEX7UIl8g8MVBzLPMZW3LDW/y0MwtzTFi1b3lDrLF70drhbC8Bp0fdi6
vsx1ektntJn7fI/3peuo/a4T/KXJnMDnkB0ViXNb6ulTEXZXtXMCvq7lpZ3LL2d0NztudCzm/huw
JnyvxO1aI/U9ZXm5sTQS6LpguTNBlePoBhsVx6ruU1E9FcN4cbvYy8T3cgJaLLuOkcLm5JSYwPpt
5mx9m/NuX5PcCsKexmm56pizdhZHtoqvBlHccd8XkdwbYGB3FalQbRcLqWP0NhvDo2GHB82Id1GD
0189NT5xeGc5EijUv3bFl3FYN5iQBTNR2Mp0sEyR52QpYcYpsVGOwWZo6WsfTzu5pnvV+WLpSWBS
SHVFiGuU+hUq9EM8J7cFIw41t77qcfZSO/2pkCGAnDTTbDAFtvooF57Sm1v5g0SlXMtCvxxRbQhP
MjOEBS+U1ZPnhKDFXWh01glxA+lwZlKJaDW00Pg5RYCOkE6feqwIkvK9UEgN5E020zrX6Y9qu97K
f4dQt1vLWiJSVqbmbPuhGbA5pTbnZHAXY+M4K8Po5YmgX07Oo4z0NrU6T/szVbCijwyW9+i5fBGZ
EilzTAlNXm4KIo2y7qZWj9AeX3bW0u0TnbkUfQk7UsagxOCTEjWrvhXm2B0SJbd8MysNbzUi92oq
3bmjaJ3j6rss47S6/hWN7ksmSj9iC8pCL3dAICzRcQLhpK+6b5L6KQjgLaqymygg3JI7mijCCdQL
B2IYWoeuKB+QOXlM8/aM6fgOb6F9SSwHuQIqqXqyc+uYcu+zynTetLapmzo+gOU37nYvfymfQiVx
Ft381VaKM4IGgYysVj8hSBg9YN6lcabplwVui8IZ4A454wEDsaQlyMwZEaNpo+rlMeyzgwmAPpiU
oto0THhJNPt7QGbs3hSNzAG4MEnjgd16D14BG+HSaOg82d/dMn+GoHHi3DyQFwUVE93GMPfOWu86
azjIUK1V4TZKmSLYbP4QvXuauAGwSTrqw+hsVsMdvU6tsHDEKk8P2wB7mYjW21DejPWAH4bZs7D0
QTtFmlb6igPYdm3JCzCyLDZsc5Yh3tn7ZQ4VT5hzc2aL1ActV8SPoVCMowbZm9iFW6NmN8a3pYuX
2cssO3sZ6tL2OyhhPiMKbae7gGuFOY2MygZ7N4hp9gwtQxw8yyiY49Hc8JEZQNv5dGwMLLFZrC1v
Q+9RfRQus1WZUifla51Skgy20ZwLUIWeXptPblSqzOjCn5j+fV+nbviqtm1+zvEBOTpFPN2FQGNu
zLJoDzNAxhPiUuld39OJsu0l85U0nX1tUJnZtgYW2dkYgrsw+l0DV+s0rcIB1o2XNxmzHqTwioIx
KaJAnaKW8SCluAcQu7rNkq7I/XlhNw49LBAcmcnzdR1rc0f9UkODWf1pzjG2tWo8JftR8qU1PDoC
9IDXUx6zodMsGi5GlIpDM08pzhC6vW+zrvXLOczZc6aDXWdI5gzz17px+9H+brOqNrGNCmmTxOaX
dm5aZm5WEj455TLeqyAw7xw7wt25KpX7pIoFX8Swfb2w5pMWzhgawbLw82SJn1gFdYBxSbpJtEK5
WcjO6Ovbig9fLAWBTb086X14F1tNc0JFKwzUMhYrHXN1vh+cygq3nQKKCJiSU9/b6jzQhTPiJwv8
a0VRhD4D1MvitqU6rfa2udKXwFfryreofbxmu02nhfpWbR3BWbqUB6yJmtskpzDWkgQ8iFNrG6o7
FytuJQqkQgE9QXARYSHUYBLD4AkwCBt1tjBEmCp9b45peo9M3OiH1LUvKQvKAwfFQE1BfWCpNP3U
JcINlHjBs29JrBro+PRcW2K6AYsXleDD3JleyTzneFt3mLYMeqYvtOvc6Zo1EQFVz9GoKPTU75Ek
9FFrWf1WjeM7+mndNRSAe3RzWLd1g2pwNDjOEzJnJs2YIqn27loXzcbWQ+3nVCf5HY6h9VWjNXbM
Y7MMlFR7Sbq8uTPq0MKSanrOjB48ooiVQKv1KIi01QFjQQ9qGIEboqPdsHRqxjtINOCZ2Be5N0Xm
8jXV0pGSlMTAsGImqm5Ff6ex220qktZXZ3PdcPBbj8aix7d5SUzL2SDXJtW1Q2HFsw+NMH/Q2L3e
VJQWqZhZ4+gtZsB0oXowhojhTEpHORkSILJL1Z6iXl1Oq9vUAZPsHg+KIT33aM2+gFGetyj1vpY9
zDm7JomvhzrzTb6gN4+zuhuR0zh0ajMf1ZUzYFWrcdfFoDIZw+tJB2BiKs7J4vZeI41nDFzcz3PX
5Du0SvIN8QdYpDLG/rpGxqGLGa/VgLiBBjj5iwNh66lru2EbrRZz59ikQEMAzJ+i3t60orZ2LSq8
W8525X42FPeC2GABX7mJZa7v8nNKE6SpaXtjgQEFl/1em8awTyQrPRb4R6eLKqiHu3E7YZq+66u1
wTtXVX1nWH4OujL5VWTo59DMh/shi1gvBujMce60HyHH+U+mF9G2xr3ooGads3FCJ/O1MXlSY/cp
a9jFdlHelGltByLOh3O91PV2tPGfHcyGfWc6C8LM8Qj2dW2oyuidNGWUMSwuGedYpX6Opznxw05t
t5k9WAip8A5WnQytj1jhE9Fj07eFc9KsIQ+atXaORh72THh77KqrUSLSzZQmy+RO/qok7k0EL+fG
NlnL40JL1erxtQ7ThcYwK5xRrmGzb4kUmO71vhPS1Y66gZ3e2/QfcGUKVpy7PSD4KtahroQwhaWv
NU31y1ZpxhR5V24qBXC3Wha4ALcxWMECo9mcI5Dx2oIKsFJk/lJ1zpG+MO68pZVQjq3NsdeRcIkd
0M825WNQNASDzJkJxqkW+UMxR/uoUxj/O26yzXNA8NGk9Vg51PG9pZZrMOPjKy1AZi+y9BpRkhn8
d4EyIxDxwYKxUi6P4QIYxi3ZrRFOtlPqPFeR3b9gWJM+EYyAlakxMB0Lp+ipYdNUBQsTi9ruJu90
Cp05JTspmVpwLM8bxQHeFtNGw8fXRusZbBmtQcj0lwFBfy+0KfRHcPKHwUJaaK0FwgsCCX2RO92l
6EsCR72uNzV+txKP9T1N9fGOfQ+2Om/dxzDPVTL0SH0wEjR9OXfn3bLUo5+unEEJslpfEkLt15Uc
DBioGfm1BDRP7gjKpYnba5Qo6l2cmgz3ObYaLzNqEoy2+jk2bek7+fiwro67TTX6FWFvgVvJWnej
9lWCkDGosSpLxiAfnDGw2llB6K/IURCfjfZLJVIQ8qaeBS1jfE+xDZ3kyh320okPzdhsAqBTx7AE
IEn6RdLTE18Ao4dWo+3WZuweU9zOjllj2Hd10dVB0eLTN9a5ex9pJbVMzrcrySMPY2znwIWGg6Hk
vxS0YsEK6NWtEGntV40w91U0Dv4cknEPk9FuB70bdhOIqFO4rmBG5nK471NbDfSCE6fP9eqEN/z8
EFs6fWt7YVyp6DkFM2lGpLvxk5M22aFRR7DXk9V/jYcq9dWuB4oTlyrT9dreK8Oae2Whmdcekdtt
nw3dwVhXBqprrNwk8biALILt5eVmslwAkNPIH5bKq8SY36gDLl95kyTMSI38DqMXIIq1RYE3AWec
a3XdwIyzzi4KM2drHbOHvxN/fmOMmpJ49A/iygeik4EBkSFK176siT0z6GuPMi2u3fxs584jlprf
zbg4RIZGGO0/4/5qf6TNOBrBzUBzBV3Jf5OCtDwNBwfuDiqeIiZNU9JdljBPNFXnTW/N5OBOoniu
1KndR1VZ+znNii3ilizurNfPSmMbT39/IR+tRxGYQZgL+AAkTxXBhI+Ecagvw1Blhbjo+uxyFKTx
FgrFQEXbT+DIu5zuZqjnu3UW9CPDJL1XnCW/jdIiDgx3abcdW5nGIw3vOjFCX+aQtLxmRsOlY++W
QaQ7pSiUQE9q+jh9Um+Mws2f285x97RWvk9JAn4UpfDPvDL/xGmDAm+gJCIE/pwfyJaCNoujjGp8
ZWOBSNHdnMfRQIJ3zrKb0u6/qr+8v0kAioZFsaojvv/vj1tpjbFkizpcs3ZxvtVGVe2VIjGY3zfZ
BakphvIDU7x5LKevxVrG/9Ha6MPl31f+PzhtzZgvI2L47gVmXbTJMaaG0gRIiGGqmTwaWfaJ5NRH
+r+8Hjh5SE7U7BDdPq7l2eHhsiq+Dv2QnSYjpnCJWvEJ+VKTX+kj0wyGoFAlqU1DNOTfbxU6WZQY
mJReYhVUML2jnGO6zu5LdGXd7HaiCxo2BNh3TOnf98afn/B/l5Z//o83Wpp2tkS5MVyx16GtLpxv
WqN95gT5p1WKf6xAVMdQIel+WKXRUOlTF3IRkvVHpVIgAGX3maH8gK32ibDOHyiCMPHovKF0wPv8
SFRfO71yNU60S0wO2Ij6G4KyuzVZPyN3ftReYWVwHcmGR5Pod7u1GafY0DFC55IDCEAlgAGWSV/N
7Tw1ikHl6o8c8+lmXpvbFqDX3z/aH94nfmWYlSG0gSjIx/fpWGHawvOLrl25q3CHzpf8Lm3mx4rp
wX+/koZ2PcY5aKz+JhoBfYxqOFuja75oHtC7YwsgJEnhRNBo/Pul/hSlEUKC9m/hYoXBy4fYUvbL
XCMgF10Nu45xr6tWEseVHrpeu/ZGZ87vlXDCAiWHYNVC8grcmlREDYUSGFRpXqZrHchWp3up1Wnw
EJgcmNgUxs1QiPJI3dRdpEVe4FYrvcWWWUM5KxkETXjKHV1OsAwTtDbV+kxj+bdFCcGc/6DjQKR2
4Bv+e5ONtMaSlob1dUZG7LzyU2+TWYSP8eiOnwiW/HYp1uU/XqIr1+0/9jNJNH+sd8p/YP3+afUZ
7DGkGaRZ2UfZoTVDdrBR+xiOD6Oc3Dy1qDfiKnQx9OaTNSHj64fASMT436U+RKciCu2hV1zlAsJl
k4vZD8MysFyJ1AMd8ff1p/3p1WFwjvgqQhfobHyIwpWZxKJFlO4KmScpmgAjM4kEWd3aV5MJBI+E
rDEj1ACwFUCWFjCFVgj6Lv5M2djU//jc/7uVD89t0idDMnp1Lk5o5Xf2kuSSDqp4xZgCIoK0DpVn
jXYY7DEfC8sOmAKYW1dh7N+6Kg4ldBU3KOgoQTva4dkEOQxwJoL761YaJF6dPL40mfCH+gQKnanM
aEWuJ6y0OWR1TYEJc/IYZUN0Y5WxtVXMVr9rzdl5DZsS5ovuRltgKovvphO5eeLOW7dpG79OaaE3
SyVQo6owGurMyWuyCrJKDm/w79/rDycXohacy5yYiDB/VGpbirTj7g1xaWtpfg6gyG4+s/uRIefj
+kOFBAo/kxrI/HLJ/GM3danVL5VqW5em3E01rYS62a11CfbkRmWIsIwFglmO//cH+1P+7v7zqh/y
97SjiUXfyrro8Kb3/ciwBo5nCeIerFKjIhpdCzX1Y0j5+xLR9gikJrPNv9/Fn7aeNAYwTY2uOuz+
fz96PSx6WGNMfR2r8tgq4xNz9MAq9Jd+TGOa8Orr36/3pyQIOxidBF2QIxAw/33BQhmqsHO09KqY
EQD3wrRieB61s+u1dj53Lc43LdRj0WeOF7cTqOTSHn17RJP2kzv509nuIrjPySojwUdx5DjDfz7v
LOsSgt4H0FzX9+lE42HwG+ZQTDMZW6qIDuSfXPhPAQhFADTjuLZKa+vfb2B1y1nntI2uUelGDDv7
MEiF1T+lqQYv+e8P+fvKRrHBgdjIt8V74qNQOEPYKSuHmRoRXAuS5CgHtIwXrPNsGLdUud8zKzlj
tth88oy/Hx7yukLKLUg144+iCmaYRgXOD+nVqZbLNJV7XVBe2c2xNd37vz/i7wEChyGsswQ+Q/rv
9uNYOHRWl9HVhoXVbyxMazf2WH6SCFq/v0hdinzY9AFcJJo+Lha1dLW21ezwYlSZEzQgFbwk7vOD
IwZ4S1HYe+NEoLTLGPXwzFn1G5xEkOcLgeTmjQRQF459WxaTuYumxvH06ms3PdpAvmiamce+Nset
GBjV24uxBk2WIZ1ttS6zwgqB+dHpkI1wUmYbulkCjIAl0y6D6S2dWu8mBJNvFDUFHVRrfjENredg
oHcSY3duLSf8ETvljyoEiJXApz1Rubs0GZtsi+2GZyrPihNB6hzA76iKxdmngmVLjDENOJ5cr0Zw
6rYQK3hcNKq8Vrjt1zhq8HKki2kD26wrP6vh6/7Xz4psrfTnxJVL6vp9CEzM4WlbxvZ6Ma3ZZLhH
G6d05x9/v4gMsf8K/AJ5eQK74SIBTOL2IfDnDUpcHQOfS1Jq9SEpq+pLu4DzQM8lO/fu2O6muLU3
VZ19puT6e/SXl0az0ETPDLntj89XhWrWO0ZbXzALoGCa/C5zsM5jYC/ZU4dJXf2YKdJcVZ+UTr/t
F/GuokYWbwhTMz9KU1WtizlgV9aX1uiY7NVofiZYYwR/f7O/x3mBA7I8timKUD782LKY8pjV0qb5
RY/qfbGEmJqJDZQ1Il6Tb81Kudj2+FhPaJZY/Y1g5PjJDfwWglCQddHOtgS2qyg3fQizRjzofa80
5aWrU03dVK4NFX8mHAMnXc0grvroheGVC4V+tQ5umwlnN2Zuzsa1CoChKjIfDEpBrtftXhsWax/O
WvzJ8fv7x0AdDEUdTEstm3HVh5vkngpb76P2bgyz3ZCYd13dPP/9RSBkY/921NE04gxw0enDsVF9
b+b9I8GZ7DUHQWVUd3kc+VjRgLRyvIoZpiuiU+nGeEbTYq3cqxD9kRGpr2uVb9XTW7uaF6taXpO2
OJUa81X3reIfA3ondtoi0hLdxkX3iz79rk5CEIfpM/n1vtPLi16Be6vDkkZze9KK5NoxTt+47gwM
of7pZs191rubLs63WTvtwxL4V16dkmJA/qQM3m+oaQ5aYm5DZ/iyJoO3QG7eoF51HwEQizrbY2Yf
8PZullTHlBnUgVfwV1DG/xq19VvV1FfDmh9EXD5nqw6dBzQvVL/srI652Nlti17q1DwsUbGbzeWh
U93tGDsvJLdP5jr5NXDENO78ojP35dIHjs64k3ZDVoc3Xa16SlPds8BfcxD6VhznngIWuBqnb6Pe
fsm1eK+TO9Z5fYmBGHaFFky5AsxTvU1g661lU/txXl1EVnw1k+SaOhAIClNsGPQxgi0nTyNFQJTw
6KrzA9Lgj2DUjq0O+oof5xgS9wxSD+NqosbMwTO1XwypsmUmHCJjbnkKSmJq2W6t2r3NFVBBAAoC
y+7bwCzWr0AeT/1UPQhDkX9infiTWRbZt4iDP0RxerLK8SayDfD709Ok1adEdICQTfDySX8TreO3
FPTFZtUcZ9elmqfDQXKM5XZex6CvuucsBeiS8IUjK74Fpb2dkjZYB6TJZ/dLBufQ79bxrnNtL3bj
Oz20XtRYO+h2FbRwZDunOivgAiY12lnV/GXtq2OSwysJMWWyQE2qPQonHXiDbHnramWrgwqMx2Hf
psMZka6jWXTXuYy2BTygtmyDFLhYVjO+Dpc7YC+B/GiKnZ+iUBzHeDiysM1eD0Q1x3yW5aGw89Ab
JnF0GthrSBBUFbJLdUwz2YFrJnogatpZMEYUog6QY203OLqCXI+N7eQkl2kZfixm/dZZ0TcbeE0T
6i9zU/zSIOzGk3hb6V0tcrA3u+U+7UGPtH2yH3WMVQANW6AGujR8dK2ZFqwdaMb8NLS9bOp7+TrJ
mTJLoTnhxLtrp3pfIV4gOuel4XVWPRi3cWrJ5MNgToDwgikhzmcHZyXfXBT9MlYgojDqU1obPzA7
8jHfgU0xfYX4JPIN9721U4fUxKnuSLmgghenqrEfC3O9HZP0brGoC2sMiO189CeRglNsGmQEFCXS
HqoUaKwG9MCo3G9IYkSVvelHAGi5u6QPAhj5OaPU0Zf4qizqeKMiVovpbnGohhmVDMAkenWWD9kW
HMQ1PB7+bErPkhFmgG2O19dJmffziuGNsjDIinTmjc1tA7VX5NywCCFoWIGFEz34Vj+FTTHlWCcg
DBjDbDPCad+gjz1T6FnDSxwBW7aNo2HddWLiJt9qp/X1+ufCpL+H2NFC1kV64szYGdesXQhBEQ0F
vXBu+VcZSw22uT6ugH3oT89NMOsmFXd3lDcbiRFjXhQt7GcKZ0SBxn3PapUrorejo+V+7TTTt0X6
gyesQvN9/UB7N3R9x62oRD2lodm46IyUt3RfAMTWPxZlOfVO4qOLG4g+fVTLhEEVQFMVgbZKS86N
nQWFLWi+Rn6BYkXemds4fAEP9dKiw01duzTpTVYtd8AVN0OExT18TS6UVuQ9oAX09q20tPO6vK15
cnCAi0xGg8mIZEq9E6DlW9WtOyXfl8CKUVNB4QqeFV1KY0WjaISikbbXEXhopfyK0e+Vr5NnzCD+
Jl0T2Br+EuwXmsaSeWR3AhZ0ubERpJgXS35kuUtHZdypJZIoUIuFET31ZX8u7PAIvtPrhzjQtFdM
40D2W0Ao4+3MNVpIKyjWIcWjvcg6jrco/0HReVxyYp6OtGK08F8ikA1hUhGY05XpLuEQspB4kLIU
3K7aNSivfaF6Qr9vQqbsh8b/EyKeYKObU+oRBiXZQwpnEwX1nL/Tf0H7I6DCZjrIb00ZgIoQAUXh
6f0z2bgXiXtTURF0upNfdXQ1+dyKglbGYge8GY2l1M+dr0YIqyvhrYzhzUj0ctE2g69FzhIhOBBZ
y924iBShFG1X9xqAQLAaii0XsBZnntH9LGwECVRjkwPatDnIuvy+55dZZHph/kOagyoc+7aBZShr
hhnYfVQ+0BvZyMdRYfEsAi5lWbZnznZfNO1zhD11tL4qSU10yMwfU1fO0Lxmv+umaxo3ezPNoCA8
sA1gXG71jOR1fcXyddMuxrGexbFiEgB3cC0EpJfci2Ad6H39g03pFxaCbvI471ttY0z6yW4wNyAC
yt0phnajZs6hZW9mebF38D/RAcutgqPOOuXKeJcrykFDUITSz69mC9BthRwP6MF02r7vTRk4lGdu
6D3C88jyWBrIgIal92VYUeWBoN+0RAWEsfSs2Mg3adIA5GGqDizpMD42DMCNGvTPMGyW9C5is/Ld
5U7uDBMCuADuEh/lak1Z45wDxxpCUkOikINjB8TwqDT9sRi0nQYdXKNiNORzSBEBa5/C0czG/D1Y
QrTwJ5cYyl2JNZV3poqYmWR278Y/pgVGeAlvXf9/NJ3XdpvqFoWfiDHoiFury73EdvYNw2l00UHw
9OebSs5NHBfBX1Yvcx3E3RYlPLRHEZKjhpR+VA94M/JkFKXtOR7JvD5mXsPK2FlcLFVcP1nJbpwf
w0klAV8rWEBrMchZW6xHR8K4q599Z54kPcvwV2mporM4Fv6vwF8d9Xj/0hzCCjxu/hrbfm1ZMWBE
2clmNVFMAy4cFxT1T4vTwOvaiCL9aNpaafvFu6343Yep9Ffn2b9zpt+Me9/7THnhvPxbq1g9s/ie
bpQ6rKiW+Zpdax8Pz64omJGSVJZQX5fXNyYucAymfT8Gj6TwMdcWWtbP6NJ7EwKhZHDfltOG7TMV
qgTGajoCyfgIq0z0RaUkO2C8pZ+PdtbuqF2nvfScHOfSOTpp/tfE1VbbLgCH5VtDiaWdNFTpPFsN
TZRt/HhZ4h/MT9B6CutFBOr4991Ub7P+I8Xk0NvroHgq3XArGeeM9SkzaQ7qu1sdDoy+bmzjUHKV
Og7fyu5blz6Vy+rGoLwO/LsrbYtpu0pwPLbQ1N44HqOJjwvdybM99jdNmD4mFUFrL3zLQh//iiJ7
06gBx7Fu0qz6bS4fCBaOvKRnJ12Xc3njrr7EHikaQOcGQVkUIRM7AYPGI8C8bAIP8wZgt57mLdMY
qGZ5KbrikNsHp5y+aT8enVYUcf7RX9ar+Q+V57dD5dDERC/F0Nw1FAs2aiTJi/1lLm8z9LpHw288
hPcNTYKp9ZgMHWIhoTkqevKCAQirYniyKa08L6O1Kbrofg4HUgKMKY378E89EiBvxvizrqYP6XGj
nz4Y4gplVO6r+CiNAG5yQIlgpM1rzaFirO5MSj3XWTY9zNAEpY8PZWzdmkGwt2jFMPxgO3TVwWmH
bIOCK1HO8zZbxQ/AJT0OBoOxUtohRrp6u7Pz0kTDFwNSIjpuckA+wVoLw+mxD7P3qRifqtDZjmVz
0ttXJWWcNCtRa/jgdQszVEAOCxMMEielCYBiXgx7+gYiV/U48a/INx4ojXtpkuR6neaCWWG1qOPp
oCOT7vGH4Udy8b7H1Qy4ER8cwvjtHM6PPYMmvQCXaWE0ceYNh8FrJtWqPJutmrqM7o0Ris+Q4Mu5
DY69uXzrpmbcjv7lCVTwgwTdCqng+c4ucvLNkBW3cc3ghDH6mIJoH4fLL9rJ9oxQCECZwTFayuVm
MufvCZWpqIlDF8bDzVjP4BOcH824P7pDsj93wlugKDEKdqCpv66m+gelISdKq3ZlnTxEUbO3OucZ
ENCN7ySfHfKK2o3dBCa/rhDcpwBo9/DnVEWPMc7mnCbU3PlHkun7zo3AfKJbILTy2yaH+0365UVS
mEHFTdMQf5hGioQuv4u4fK4ca0++t2Lp7dpKitcxa2SnYg7047tVr4Dis+2HkuFpEpc0i36vMvfV
j5uX9pw/XE9nTm81Us3JCZx54629OMbajBxm6GYAMlWfDLDdApu97wNAbzrqmIfSvwsdssVsdHH8
XbUsD2brnWh2vQnNhiaGZH1ehX+auLn1UNcgKW3cpH/JXLR8awG+6bQx1X3xd5FSMZvbBFK5xAyt
KLPby/mZ0gbSmYxtTevdgrTtwBtqABoI0ZWrarUVD7j5f4Q11jJxRy6k9ufXeHlGtBL1thNrM2b3
5fCzoaMa7h4uCPt07ZOZ9WemeAMDIIHjYM86QJQuLp8vgD5LFKyK+4+iAPRntO4qnOjivG4NOtd6
F9N0N+X0RSFrzjN1USxHghJbisY65lvd8lDJYane/l6iRLqECg0wHIptPq++MsfaBdysOfr3UQkC
7jA9hEOwzyYwSbCgzIQRL6v4hgq9TQemlkwv/c2MB5jSjdqjmbEipBzp9w8hqMjEyiUXCdYdRZtQ
9bBYIAom+9AAnYVwJzLmRleoU/KCdwllo88e9DUHRIY6DS1QD6dARscSpU8Maz9EyU/rgo+vUC+t
I6baqO0fhHrfMNznJfuUrJVVKS1dvJjxu+jBqLJXto97IIOmiS/3wF9oR9yCS6xBJtFiG9umsPdi
OX4MJu1NAOZoS3kMGp4DveAcWfVG8riNbaLD7b3njushBsb1cvRwGqz+vfRBTRlTRurhWfXACgDF
eKE7DLYt028sipDurfRpeSHgmUMUAL1gPiz2d156Nbk47JgWt+ErTz4ZFXTCsDWckUHBv+rpLSuZ
bR2GeO+rowG6U82NowTd8Ls0L9mrq5/EXnXIkTtd1Z0TpyeDXmb3j2i0jv7rOjVlEucoWnTUwcn/
M9vzzTR/XU37XqfDMLz1aMJqFsMR6z2LC5f0hiOlCwCkFHPtIfrlE5bMWbORHzI+TKw8nC1ZeNQU
C/7v5oJPyA5Y0WJFdKG999Fy11zOkPCL2EQNN9NERpbzW3KLluSBPqOQfk3AFwPccSDMi4E3cKbd
77Z+EWdmsbmH7NvZPxXE2xv38gyLDOCdxF5KF9K4id1e/bpzNh/c1XkbRuauSD7TftynKGHb2Gf0
1mgcNfDpVF/HQGbYOH10Ew2fEpHFimk/GSOA2FlrNvcTPUWW6BaoPP6SixSf+r6nLp/r4kfOhaA2
yWyAWdgMr2OL0E675OuVB3/P0wljwMWgkkwieWLUD+yJfzt8QQcqMOzVceVnjxX2WJHTGD98g4g4
Ox8DVTwfWaAkRNMCdFy0wb6C6Ovqsreby1pyR75dTn6EbEMDbNJMP7fsDiD9YCgRh3yujuJnJwZv
jWc5kOnY/mjGZC+mYUDL1YPs+J7Tu7qKWXDQGUnY6/vw0my09Wx5jV2aZB3nMKa8Ea8AA1sPEU9K
2EIyel19Fm5sLROwaSKwCHBpVvE67T9kpWBrgmyNtAL5MDEPk+fdIiP1CG8y1w7BhZwq9Z7OYjvZ
tUtyX2AXyxfGzyuD+pvv0brGvXMQ4irRd8v+cOF3YPMco+FycqbsKTq/4//cY42vGyIBnpTWmNJM
7e1YZlobB73qSkvA/giYs0zuHfxUBhGsJWyM/rntk82lznZXO95/8Wg2pt3ipkaYl8aPgTmRxCxA
f+nQSDJKF0lNTr+ibXJFulOrnvzkpN91uEVgZn5J2LD0KA/XeWjtM6AFCQvr+h3cqjksnsdwBVIL
bZoYZvBwaz5gWuOrwZK8nP6WHfQjnuBLxh1JrtDXemtjf0hC6q90y/oqFm3AtiYab0+Eu8i9s3vp
sQKwBxk1JkB2TsiQaQDh/JpR2vcYoxA7uxsC/6WNozVySFKtwj8708Q9+R8QtdwcCprXSMuxsh54
qmNedhXqi594NqIIkhnpS54SpIVknv8O3dVGvo+Gb0hpHRw74G143TdiMZeAnx8IBuwrnl7ggSz7
lgSFmMZHhyE7XSwqvGHYgEjZ+hIjN9EqkoMGwBbmp2l0D4NLcQZhBFYtHvTN7kgVisIj9gBCIc9P
HO9Q04lAgG7t1wYd04Qw7QOvQfy0FcKdNSH6u985rgenqItnWKiko8hdKksCZKgd6nO/am67qbG1
icujE1m3M3zqYxypEbaPKRGdBI9ISgUqtJuYLkcUGU9K+4QDDD4lZ3Cj+YBNtCC3gvUQFrfXd+Xp
xgw+WYtTznufA08wTxvv1glGQJyCrY0yKy8vfJQX8wq9CcZzAWxi3ud+xnDUekW3yGliGuCiFDsF
apoUzwVvhR/RoXLv4BUjvmrT3srpLwyaRBEC/YeZ2a818l3K/nL2nguUeJ77h7AIbqPVeEi7P4Pf
43VEr6ORPGQo83YChfdCGQwlR5f6WwJIhIXj1Fr9UXcCltC6CRbi9s763HeHlLEfHKIkHAGZ2W6B
0v+UyJncaZ+64drBYllhChUvlMVsI4FZmQzWYE4kA3i3Kd7h7NNGhX4Aj9lBwIiRZTfWwhNP+rtV
SQxzGB4qY6xvqhJQaH8+mdT4uuRfMjZTufVTnww0tyflTW16V87SwXEtQ5h9F7/p9zQUgjuLivfZ
Tg+cwPKouJzhQ5sOcJDmlpvgehoz3bIXltS5HNVCbISLibv/WiJRXvcbDtPh+z0xyA5xNz/W5+LO
9q+CkENfYrpZuuROJl8ZAfuvOvzzvAmMZJ8T9kjy6mgn/ZNmBJ7P5TqNbAri+6sm5Po5qcZabmbZ
tfZhWn3aBLTD9AkgjDVNRrfdBOmXbKf4WaHBHMc8nS8vnLpsZCLOa5SibD5JCqk2kHJvRZq04h7U
qFSD+qJNBVhJkmyGtwA0rJ5fwkNifqu/nZBjdvQp9cGQk6O4jwDdKcdqpZF2QwmconOiKl1+Ob8y
JupmjHzQSv1NgY1xAb3DWYE9jf1lt+EppohNL8YwhD1FpD3Yx6v0yUz9nd+dNxGY9B3ni8lY18GO
ZioU4Z+VmCafTzr51M2fkS3E8nz7dObsQoCipUdb/+uvJMeIK160BWlVme3SWR0WX4Hnyo3KwjkP
dBml5z0ipgG/1GKNCA+jf4LxJfPLrCA2NRKjA7hp9ekRVcpdoIaju9YLNryKAZkY80xDb1cb7aHC
qRBrMufnyJPmabonrnBxh2fTHGSvod5j6EdivaVxPw1AAOGmaNFYQ2+BIjMQir/Ub05X3Tkm0xzK
+mj27x12a4Wcy2Of5CJKAVsozEJZqjXhg3A6HyKOgOJtfDpw3nT0xo/IOH+jjuHp4iU7iXVDYP/G
e9hQZ1K/GMSyIRUn7wASYnAYz8Ea5Sf26kv3FBFzCouf8pAQ+jUhJJl9c53uzj6oWpgUFjkNdO5e
5hhlidsVvoNEPHtR5J6gNFMhX5BG5sraapM9LTpM2DjnjEsl8KmgJYVFvDKma6dMuntFnHX0rJL7
y5LPM0aSjNMzng+WNfvF1Nlk7kWCFr19hu7gTjtZ7mXxmVCTSBGnC+rB8OdfvPw9anDxjS3Fp8zA
+MEHpvZHOf0xe+vQr+BiSBy6lj0iF6uIoterGR4Dc03DGz5gXpZ7F8hk+UgycuruVRa9qTEb6K6r
iEGJg0+0HXDeWZwIjlpexf4OshbEZ3PcMzjBmHed/SXTgfNWAFpGwapPXgJYMrfCHfg7a9d/9/z7
hbSdKEY2O3ZdAl59w2SJii02VD/MA3Ct5gNhTzHX4j5jb5XqTrV+cIkcgmxB2FHWlWxaLFibc61W
T/wa76OrUhl/nI5r34NGSJcrMA9UduH7tgM+9A9tf0lIqxTlTQaq6ciutChZXCa9SIqLGjlGM0Dp
3I86idsMg5Nj4oVi/xYTuXMijJHV1ZZRzDWz3mE6RFqKHTfm1R7VJ8eLjVy9fcyTPqXJDTpbimDr
9hrvgZtKBqcOTmIxxYjnwdvn2D+oS6RH37iHLGIZEd4V7rzeB/eJXLr4Tzusbq3MvZMTId2FP0M1
3x56AmFn013NpVh5DWxRecrQrxxJv06f46S/IcJxM6TvLpghZ9CktMhwXmQLyArlmTD3SIejRAYk
hwGSMSZA14+GoMF3bU7uPROWDgMnLqU3uJPcAyuigbj2kUz/jc7qJoWEFP/1h008vvm0+CLiQqAt
uGRurBv8O/oPNxWTJSDXqzFgrracuzE/Z6iTfKQ6oEreOsd7msh8rzpzrWVZeDCNrGssxBih7YEp
ejb+yBvULp2+2Hd58CBzQuZrQbXDwhiT8RJsHULWImW5g16/w2YjV8CqmG8GolOyM5r6FJCMkEUO
HTGfZmNCSFYArHjxkif5fVV/L50K3Ehw0KJwXzfm1l8wmWuAh9A5/JUKAXRW1ShMJbws+jFbo31I
CksxEI5YSvYce9vBsY4YkEX9UdCKOYfMwtF0cLAxEEcwnYe75TrFLT2IpxzQF7z67dUrwK4wy2Yj
xoHp9ONgaZhJ667pId0SiahxEgzQrZVKFH8QhAbhetvS7UKkeXVnlufHwiVri5lwoZjg4oPSy3nV
xk9JFeNMeAQo5MLsQG34NpPjVBQMSSNfni9UKquWDPUMRaDC4T6r9Q5yPvMJx5MEaDyR5gns9YWb
o+Jzx2zn95ENn414PxC2wpzFcmW5iftH1K2V482Z+KSOr2Etv00fgOiOeCGqzMqxn7jvf6TrEG6E
tMqewAxuKaDT/F5mEDo46p9YF/8BbGyjIDdPhTjP82sBBhr/g01S673PHikv5tPSX/wUFceC+M8A
NNLcgYgG3JiPRdVUNGqTWsRkgYI8YnU1RoX4KJqcnQy7axTJAgEJy77fydgljmKneKhBdZAVbg75
NvcwiLNHUSiP4u/mjLETV7e6IW8gPSE1DmPoWz1WCgnO5ieBbH28KDnsfESWOgtHMSmuxaOq7pU3
guYIAMwEYRPYV3ZouOmtbD8UL0Zf4UxQ3dTf99S/BC66Ek+G6grs2n+br/PzrQcgRABLGppuQgQU
I6Uk0zW1KpctiMH0E/rDNyjMeOPWWQCiDr3Gvwqa8EzYiZuVykSE0xEELgcVblyCiIbzsTD5ZNrm
A7Kag8ft0iUi6Y3xxT37O5MzkNGjI0eZXWMy7GeA72FIDBc9nt+VAdnw8CjzDGxv/GNZO0jiFuMQ
pSDzOwnb9VI9snT8bp9UzPDlIfmwLrCFOSA5GcpIs4aVj98DNgZ2BJQdU5PSIOiD5i3njMIAgNj6
QyGZ4Wtww0eHhu7x/EkWfbhSDNQvqcn3SlFcfSjcK0wvLPuTDAcXNoMg3fF7SV2A4hhL/MAiOJT6
3O3j6qNHj+UvpU9OrvpJo/HNhJTSAQVsHrokGKQvjKfSdcmMluHpxHdx7K5X1giA8DUlCFmIKu3g
ckDKXt9rv+VxKnjGAw9InfAwYM5K5l8GeytHoKhWdPcu67IdtjLgYn7HWfd2dEd4RHlNabOVghWZ
cWAf8iORZBL14Vzcs3bZFMRZzGJ7LggagO6CDG9C0DDC1waSRJhJR+GEU94p4STVzCdYUSTcoPR8
4qYMYy96FP1yywzoxbCIl/9WCHaZJwpoJsOzvGR7uhfDSDIo3IE8aUITwDj3xjOVsYLopMcpbeUb
c7nsObTJD5B9xtV9wJLgT6RQxHPV2KzP0x/fIzI+gbIB3o6UA7oiJu7ikxNTSAO0RT7/jHRtCdAx
TkhWNJzIF84EFoC7oDyLB+qA+E73Ag3zW37+j+BE7Uqc8i1UGcBwrtXJ/OPv3atzL6dUFlIRgE8D
4XCPrNX16w0QTX8fpOXwYCXyeK9HezX7kyGHca3FiQTcCJQgkE2dZX9JSLag1fzgfaKKbMhfGpyF
jIIBKPeCOyamMcnm14QooGJ4hfcMSULf27vv+Hd/WZxVhJh+ZvjcJRQMmgfTPe9D8pbZGdw+0qj/
bHindW78HHulf6cHbSsqVshNRMsypUTyB0oG4afZWtYTlSQ1lMK5iiE5LFkCOjoORYEuhLnsMmkZ
TGYiIbClnKoFrcTzMC2RcIJQs9B/Nu35/FDGFeFGUTlqQrd4FTbE3Ub7DUrkmZKp7DKhvm2cT9kl
PeYBuWbDACjpNwqMp3g1Pj1k1NCC90+GkcJ5GP0Ph9QcfjEhEkjxdz5iPQAixgGxRBYqm4uWrX1b
IS7hn6VkcN4Z0DpYgQuTaxgROsji+ST/vc9usXP2RKLgh4bsmTiQ3Y8+cSG0CbyW2gAUkX5BfzPY
EuLRAfqS4qO92kh3ii+vekV2v55KBfuNETqkDP3uO6cu56LAokus9waHdUFgKCAA0ym26XP27IjW
rI0uOVkBd4WDKd9cIijsuVN0G+VYaFiGvCDVdCtSgxgC1YUZGBQWreaEyMCw43UxeapiIeCEB7dU
5d0CtHaCfWzudE9B9GbW9+pzRL2hHm/kHqJrEOIu0oOtYnjyL3LItH6YYE7wdoWOZc/jrNrUZki6
nSkBwfvhfRxFHHKXyWprh/2TaxtH6pX4KQJCz4L6VCZjlK9S1zwNGpDDKOOCBWXltJ76BVN6OJR2
CpT6syhgVd7xhQsA6FLhSMnHaMDJ4JAJxCnbjbmNvQz7cvyULejY+UM+xY2ENgOEOGw9CuxeKX99
JCSDBespmqRQJ3YI02Jw1Mp/al2G3TUubogML8WTmORqhJ7Tg0wgirluZG5i2N2IyKC5lkI2oggB
Mu0v9bJFqPEqjjgE+ClyHpcZfG6ijnJC2bzvw3scqlRWf2FIK7F+m3ka/YfIDiOwbo5Fsu8AsJPj
I1mp3yv03Pb+LRvmOiWBaLasLRB9TcauANgjIxX5hBxRzEXyPAK5GeCYR7eJjko9YyewM8kCDEoF
IwPUi3I6UYURYz4gfwcSAhw4wv9MrEDLRMsQdFOUCzKp/lnhbDOYiTjA8c3fZBF8hKvEshANZ+oG
eYt5dqlOuIovvuhZwDXvVD908fs7HiHS5Mt0voO4ue7J+iYvZPhig5iiCjWKWP+p+L8bl/co+8TF
1AEk8KDIM/tC7vAhnTA0xGDLvf7uLzl4DiqlsHdX/59uJ2kaqEQLxpwnEKcTloagWgKuqqnfSM2f
8ukUXJCPJnfwQkyXPSkEhu65AJrPheOkkRwGBEqFZlygnsAcIAhp8GcFKSlVOacLaI9IEHbDgjhm
1cZk9wkt6TyQXckMOCfuho3LCoVv5BUQZOAqWeW/s1MuRbGj2jdvz9mnPJZwoYQZjpeYlfUok4NP
swQ+xr+8TjEbtsiFryWrMAL5Qgps8M8baZCEN8n6VeXj+1wkV8ZhTegg4PCvkUlYFuHNsyTf5+At
A42LH0D9yAk+qHtB2dbe2jLC5zijwtJ/X5FBrpQMn4EfvTepCgmRUuJ55nMD+1WIVxUZIwoywwhA
x10ZgoPhfbEt+HDm4ZCRiOv9EFqSzDIboQX+hDBxbskU/OcjSHMzSUJiTZcpvtNFQRGSXn9XL57U
+1mx4gdOh7kqvxCqHmm6MbBz3LE+UCdzjdT9/bj0GCDnffULgabj9O/ZK/8R94CWdkICRX609tsv
8s+tdxTZ6MLgABiBuPvBBdiVnMS1yIfYFR8X4wM1w8g2fjO+eOA08nTWzsMwwTIVKsFU02LTu5ft
gtC6HWwHybt3uuZRFVdmujxd0xlB/3jumbRCjV7sjB9SYT3j6aC8vwJSy5RmEUPhyJF3VJHRnFcH
NL/EjYJRHIJLUFlZMAhSEaQZhYx9fJWqNHdnxPkj4nt8ph8AnsJnJw3Bw7Le21ETg1T8Le85D2qQ
KD9kuMLT8taHi/OOiR0W2Ym3cDAIKP418aWJx8Y9gIb9h48kQQyIbUQkhEOBFMSew6rOH4b5keNm
/WJomEc2vxaMJUzYGIklwxZG4Y+4Z36DOFZGqwH6FFuOl422+QiYlS5eCYCQ/fHf2LwcZb47qwtm
7PggP4ndK6QmW5f1SMxL7CHWsBFlrUEN/M8BTt3BfOQIwiy5GyIBph1UK8HbGe+6D1bufWXHAFwY
R0k9BRh44zW35t3+1Vke9RGoUICoqFMluoeiU2C/ZToEUddlBN0RxaQ4ZFJixaEUQspKl/0SVU9F
3O2XJbzxAOKTbSH2V/xY5pSNjYRZsxU/cRXEaHXLish6z9Sc4HVx4EjpbDiKCipGIECRLgMS1Z2s
JfBLEms4RIC93CTJSLL7UbEBD1t4aQkZkR2Cvs4joI3ZAfGXW4wdIrjyfwfSGaaT968SQxwYPnKY
Uv/y78XynJYsx3/syzSBl4Y8A/QmnuVvVwirCJMEb7xxVhsl9aSwKTvWxQ7n4jZcZfdBUR7iKr5Z
CFj0QQ/M2Uz8HuBaiC9NTuwUjKPb+GzcFsPPBTAqXss7RGXyYAgwwGtyfOW2/TNrVxR9DCm5PIzh
ohoflzq/G87eb8ZJfzY2FSuX4tT5zl4eAicokgyD+T/6r/Z5a+0ULvKoOPCpl1QyxSXcnwS/5BxI
UEEeoOIhF7oH1RPp06vZ+B1l5q14Htd1tQDvjp1HbqAyk6vR0YE+Q/AhOig8erWgd3J0tE02xGVK
msisZpCOA3qk9sb12OQFlKLt6QxjigKQkY/wSkBet/Z+S+J4RAal0yzCz0Kxj2wGrK7e8D11PSRI
FNjIjR98Ry6jQ7obfi/LjiulaeuhsmmmaX9kJjM7TCqjKWxj8TIKYMOAkgs8e+6SD0g460CRcWi4
Gb2lELtCcNeHkUGGraW5Y7pnWMqWc4Jd9JFrMNM6ytLhj3kwqgwPRkK9cYZfYgJ9ENWVYKrL3JHS
4U+r7NeZujgYmeUiQF9DjFnVXLEcEhF8/uog8fWvXBc9opb5Y9pcqTWT8/nFyOsjJ+7g6zg2o2Bd
zg/TWi9HkBH3yrAmpG+o245qYs3XA5Zw+evpsg8tqZnelAHHzoYmJZ3YduusB2zmOP3JzxTOtJvp
pEoOxTCREFLNVCBhICMfoBMWRpvxRnURchCU6JcrDgUraMp9W1jzVzljupuhC9eMOdqSebn47ns/
U4zm/HSo0hBBGrm9Q11N0Svqm9wXYvxazaazQBnIE5Ks6ZrNRNZN4T2RiKILTVAcOiJZ4hKfNKpF
CXsd4u/9HOZWQT1M6gtTj4efJuzG043w6lHFFo4uaIzcn0Q95+N62Z0KhVj4VZ5z1fyUJ9A/QFfO
Ne6H4JdOudDJO9EFwQkqDXkxGA1AlS5PV6ROVCFfglA+T8/Na17gnL9UFWiDxk82oNQHz+YP0x7Y
4/o3b5Eho1eTn5ZXqJwkZ273wR08crE/7BUxlulTFpsC7YqgzP2TrtNsmMkswbGypr3hYTuNNJzR
6VafZKPzFDM4mu3MWh1mtmKR8+6aUiWnH1XSlEDiirtKPoKvstU96/BEkX/tR66mKU//Eliif3kc
fFLhKRrQ5Y9eD5FeKWVylUON2mkjfl9CEOiv3ii7ZdH9NU6mYFoLUO6Fid2oFh6VX36oyALKj1fj
q0tSTbE3HSW0zDxrDCzUNJ8WN7f+sIvCB1kFPbU+SltiYkprng1C3XAfnEzLddif9/AB9D32FMYQ
0zAXfyNpi9DlEzxObutgR/+pRqtzCAdjh59VJdEG4EljGCzWAT/ZYCq4dG80vpBY4tfY2/pIHvT7
DAWgk9CW4XqS5Rw5f1IRALtUwAws8qNqAi3QjBSSwn76AOciZ1Q7kmpszAcJWQ5TtYXtV5CfpfJZ
xLW9AenM08PCWI+Oe8d1K/OWXf4r0/0q+XUxwr0i5gOIi0X8yut5Tkm3n2w8qUlMSh4WEFjli295
N/UFiEj/R1WcnzwsRSDoQYy+Q6EhXmzoV4+AJv8tSY/5+wjlbAEuAH6pYFwsRq3/XnHqtkJvmskb
0SB0dG02znkAp0ARSgk4qvHAkfFMQrWIl45YQEgTDIIWMaJ3iM+vgoax1BSzyOQVWeEM0tBBmiZb
y1SgEcJ6BJ72eb70rw5tAuCgwPly2mx/+QzK/q5tw4fIZWZRHpM7pF5xNRRPZP6flgB89GI2iOnR
BDf2/n95B+c6dfZqp9FHQHhLnsnFne6lOCsnPLrz8kmx004iL2Ny32WiD7OiW88LJ8aZpceqyHhu
uyui6dXN58emmaebmhiXqgOai/mMv25jSHqvPS7tqgRmiSNzmc8H4DEjdF1/U/H8Mhz2dbf6UQT5
R5MXnzX1bsYIip91+R5Z0ZttMJSvLFCHjtk9OuflYI7mwwgq/s2FcSpMPsr/oyqABoMW8McWPM7t
VCEd81WypdroiM2qQJVyZlxB15fPMJPV/rqY45079wVdVt5t16R7nILLjFjr52HHiERQExtnW1Oh
No7vUSrJlf2AmPl0lNmPUodXhKrLS+9bVKKuECQ4bQSQ4FpayPaXkvEmIAXIyTHys4nzkBwKOW8M
iuTWVyZ9qGYcHCfTfRoB5Lsqa1xgRRMV/8kiHDZCP8sHwsNEuC8lNV6MLqrsP41Rn+Qeria65kri
yKmxeiENNnnT86qev4cupodJ2dqFeZ/n9jOla6O1x1fyprq3noQ2Ds5E35lfpl8E9leT9z2vbMKY
tEwQvRkHShdmOiGRPpxb61XBXnoJKaPUbsMwUm3WQKHCsksTAhOevMUJPZTw9ji3J+1TWcF0sr6L
Q7rJwHb8Iwe+JMYU518dPW1lp0ps9DuSl+s6YSl4XXtigiV5+lvFcCnIf3PSELOL7lC8wpg24Mr5
Vi7jLfynMjEKpKCF5bmhvVkWu2wJxaYkuZqLd6jU3gmvmdOoMEeSLzvlN8c2fSnJi1aYJdPKLG6x
exYruLPt7I9/7o6BVX+pMHkBQogoYb7N6KZtsLxWJXVQgf8zVmUh+BOqr42GwnhDMuVc8pgk34zU
p66NWZ1IOaWB+iw4UQIv11yC0i8ckBSNeldSNag6jaGmIovFlfV8z1IB1j4CYn9jE4njWxW1KWam
IL2qLtg4w+NAIiBOW28TI0toRKSF3xwZasxQReJJ0pbYPbqznLyJWtZUKCN3FNXMSpVzFwOqPUTU
PJERmS7zLYODHnomALSFx7Lc17y5PJnEVhXCk1knH3YhLypxZ9ASgmBCQ4JYfeipCWgYxKq4DMJW
jBBQ0UJWzpwYIIDdCc0pIythRzq+JxwaLuOJDYL3KJ8TbKDbvqCqA53sYxFPXfNhRtNGEaZgKX/Z
FkjZS3H+sfKjUeU31HWcYrTyv1RK5YZbpQPRQhjDFsyk+yJ9EgTtezHREj6QIdiBZXKTjS81xT2o
2l3L9Gu4jFTESBFaYvUv/jJtlK+Nen8T+UDjxhHG+3z2U/jhOl0cvUEiaNNQSKSwVbpECmO66Toa
640qq0SEs3pj6dHniFhRP9Y/FcLSwemrLhWAxkfp4clNIVMicn31RU3moWuTWxw9KPbQgmyNdYRn
pzqFVQ9KQ3BOe7HZ0MXf/GB1Guh15DCYS791u+qNgzQZf7zqhz8GA65SLu7SjDtKvhSDHyK4fAhf
OPUFPGKKM88FPkR0WBCnG74C9Hskf6wz4B0elRoKZnXlSVFsvYOp8B9Wdb5btdFvtyk3QcmABEqr
jzJYRJRR69FuEB0mSCzxDyo24Emq3+WLvtNbzOXIF32nk87L4WVxLsoJQ5s6DilhLBA+odvni9la
5uZsefvra0p7O09vsQclsVA8zSJsaTqph5ObuevBqo9s0KTswKN6hkeqHxT4j2MXMcSGXlVK2267
zN1V3gmoAMWt6/78lEbDkbkVLwpnRqv5Vp8wTHrVJ3+kNfMX0t/t/b1INVru46C79lvqU8SC9upF
yEqq59JZW5Q/lNcmFVTVu4qPdDQj8ConJ+50SUnkHxwiIYhYIKk2f00nbY6ZI1duMHt6VUsCORyF
a6p0PbnPJ9pB8S4orKFX2Y+RnTppjmhIsUqS4SeU8O/EfeaUEnXQmToouPoBO0Kmh6ozdKc+Ay1a
Bl5nlF0zPyj1ErBql/4Vyb6ToOcKqCndqFdehSpZ3b10DWM+Am96mijVkfNInQ4LVyx+IlNTVsu9
6Fusx6qtMXj2uvqe1rN7ZS9FQcWl3rp5tzMYBI+CsXGm/GFbe/6HsSLIX4/HmEGGu6rNb6MRnGkS
LCln2XXHHpnuUR0jfUQSCenmBSCeYwQp+SR9tvpkOVI8Jtl2mY7o2xL8WOM8fnj+ZU8R49a58LYu
3Mbe8ChnJaoJ3xNuXl0MqtqAufeTnS6B5UNBvcdEZXqBeTrFn6JJ3EmuWZ4ky0KUqupFgT6+G4dc
NM3HkM6cisoRMXxJCzI6htiEKrOxg8amvJZlucxq6ohTgQ32Kit9wgW9Cgnz4dz9wXRHrq6a4D+Z
YH+vEW/GMQzFEynnWhByxOEoe2P1StDaZcoQ80kxG5ZrVtkji+GbKAdAm+Gu19i1Zbomjvwx5P6D
Zefm1ByPNNYPE+mDeJt3fnRjZvdKsEBiud9tu5qkCnzGgeinukMMfU6j86tr3+vUNIFcYpairef+
1ddIs2UbkgxPme/IoZl+9BO1xYrSdn5Rx6TVhce0Li8Mt+io6jvTL0hhMSFRz5K9PnFK1cT4FEi7
RVMIsuucrY74Cv9kiufF3y/mB/viNFzAdvAcuAW1QxBGb+qfIx+NaoeDtZ67JqIInIF54c8zoyba
gfgh4okPc4fiTKWxuTPcsL+WC8HgCAeOsF/ml18uLKNMqs5Xov2sTmGidTnTdssM/Fr7QKFsHaeM
6vykEB/Cm+qK8N3SnRpLE+eIzNW0p5Cl6PLXCwaTmGCp8ZRsagCzInimVjkPkvchD7pTeB5uURs+
EQ52pZZNuZMqnFU5eFpSjhGmnHpI22xdx1SXh8xdmZyXOq6fUMCmNX46hUWzQo1rOJ7fGOZAadHE
+MSYAqo0/VUDTkGN14RHaKRbWihZrMcAMVoYjGNQ1ejEKa7xdYwCaxCtV7ke9DszgZJmT+IlQGPU
jruT9+4iEIzGMA5FbzCtGlwP8SmY7LdxydTI7g81WM9JERy593cf6SaWAK39tueSFaq1pvBOGQO3
JOjSjtUxdrvTEITk4SrnFDMOY5VaP+OSvS0R4CrOU9cDoJT2HoG6OCQVk62s03ny7leE1+dkrt4Y
c0P9Wzr9EDO33oXSsTgb77VkQe14uJg01dFRDWGeZwdYyRivsoyYwlPYTbrp3eUekBzakFbhhX54
51tTAZYdOxOhForde3N4ZmbI1p2ZnjvFye8M0MEvwpHewY0oBWa+y4Y0ErURkX9qyRR5nfWfj5aQ
42zbqbEHZ7tfWxdCN0tzuQf291FBralgLmGWokFj/38kncdS9EgQhJ9IEfLmOk5jgQEGd1EAP8h7
tUw//X7NXpbdBQaZ7uqqrKzMYFoHnbIkkBBFyU1mGT3hNfwrhLdLEZUiECMZuoTzrP0TQe2tPEK1
+g2PYxJnih1NC3pipY5wUeW8OGb/uOiYGgwMMa2NAPMLnDen0ofgrBfPluYfKMUg+gBRZUmOkV9N
x1SPmaSagt/MbM5/ODm7yp/zXV6ZsNJHWO/tfmJ8FQFAnA00P6BySo66xLgoxY6vrbCJXpJrjAPH
uknGpyAh9FSOuaOYD9Fph+ttxjlw+XJBoRAah5HfKoL24pQ7G8ZdNtrsRRLlC7Olh6HLrHWaegzS
03MFticmMyGvgIm+BXXxAKmIfuiYrtp8DMDHIb7TBUadgsQV4naLSg/5gM4QE8j2H5qmEvuFwxoQ
WiVz7igArQPv3A40pHNbDQukfEzjmq/EL8WfUr/R4WeQjsvOG8071d2jZSiieCehoKgooTN2r+jj
infmkZgrUB/VXxQ3dwoYExhwuMHB9/2N0hARdvvaZcgBQYvRyNf5k1lv4PbtEs9Hht2IPTlTv0wG
qWiKhN5JlTumNT/QVOii+iwVY6P9A9MV+1i6O8EUB0iYgTNCLw18Oce/xK9ynFA1NvXZO2el2Egg
OcX776fgL2tV+Ljqp2MlwbtgOJBXAPma7Lg6C+pUciCqGB7EH9TnaurRK+BefSExsZv3Dr5mPi/A
Q1DtKSaBPNd2E+8BnWbY+appxT1EEakEMuXw3Xm2+Epwz5HE+Gs08cZtnGufnWq+pdiyQfVi98YW
ilwDlbAnEeASiLmVA90FpUCDApNPt4MZ6x9gZ9UES79SyhqFjJIdZvBo0yb+wMRYNTNYIQ3nGM+M
kK/qagVKqSpIMmBp/Z+MIYi0A2fdxSC9YLf8tT80GyaOyLZ1a10yJXeSwQL6n3ukmMI0GSNF80mu
ZCcRpU7BqzaolhSPV60hygdq3l9F4VFnqlq1jKam32BDCSYgpJgBGITLvSoYxXPHfwmEDsPWua+L
540/pE8nVTSqwx71vrXLAeBGc6gOJQ4MBVpX5GwyLxFu4d5VdaGKVHYL9a0Wlw+5Vh+TpcOHiCiS
i+8INz2X6RWuRYVKfhDSEv/BE24MJCESjbqeYQziPF3ftp6eRvi//a/KLlUJrEpctcsUvscVFNn0
hwFQt6l+7iLlRboQHpZl2yT2Pf8rD6p9UgjUltwWVJfMRSzaKYhjNY37inHEMXfMTdBZH0oRe+cL
cVpK86WzBe47+NW5yA3o8XOmx1+E5ReFQwy92OAYi7OMiWVWqlnxzmGKf2MR30a9fU3N5cNhz/Qw
F3EBYPfrv5xnkObdv7XTK/B2MsyngUCNU8wtGoajiNNLXTLDra5b64tbmk9Xw2NQ16iqu1h04nHo
vRMMsBf2DnpEffnuFbhBehbKluk/leeN6fDgRSWTRpEZTkW60yIAfbTAY6f/TeYa8bZx4ooJGL2X
6hh3tAfHwtYHCcUHRQDrS8akXZPV1CADYdYORzqoiMm8OJnrZfajNyTMy1XaznuVkGgmMi2NYe5m
CxvBxKuGAa6Kfk8892+52pBUW0vdswZ8Nw9HAJNHrIJeMg1tM8RT9RV2Rd52UC0EXz5SbqLnA43X
z40fr0f0q44dWK1c76Jl9gp/hLNXeeWmylkGg5+DG2gcPxZaJD6cJGneqbi7ZOOm8Z0jbgNrq2uf
UK54/YMEMfSypMtQRgkxfVmePTftV56mYZ8oTQK+0nnLCGHWeWrrMHGyHcIl9ipxlhlRGHs+RlOp
HycCL4Aq9FY64LaZHUZG1tYWHkt1E3OlNWxvPWJ342s5VDGTF3699cEmaovO9iBiRJWC0O21o5mb
Zz+oL3VfvJmUx63nMvjs4BlvOAdgrjUq4Q9d7gMilzOM1/6SCPugvlb1ADxJpetHZ7+eT9ZQBWtz
qhhUAgUeZ8iuZnScA7j7qXXI2cZdhbaFS6VLxjqistKQ5boFvUZODQnqIQr3hKjl3ltaeuRivC3D
Alzj7x0AJ+a2L74fv7qjjnBO15ZbK2vDyEv+0WO964zo0FfDefHk3rBMml7BVg7dMRkEzynGAEfe
acDOJCj3mMjv+8Qc4YtosNE6gq6HQrG1nEoXnSLHeIp98+Qh/pb4bbvtE0Rr7BEfLR/LHhWV1YtM
AnjlOkZTxJ0FFEH7qulc2R20TmHPh6SXuxmMXmNbGTQrsOC9ROjNDZQQJePR9MsYUwGGrgWebIh/
e4zZ93Z8lWN0a4ozPM6+BDfwKBet7hFE+dLagj7AeEiLml4U8i8YAYmjYzqPlNtGjO2hjW2O1V7w
Nfw2dNbqOLUnzAyZE0zER5+0uBEx0EtaZTdwNLqkQSAyOhjZ/agKkjbad/G8lvHwBuOwXo28DWOB
rzkW+Cb3yzHAMUebijvHzX452OmqMhKrGjNGoYclY256vZwjQ+IlP1Q/3RTLMOJJeWWmoIHoJmyz
3Zg2U61Wgj99i+9SNYqfvBwf1NJs5vwaNG78oVjQqlE102Nd52n7ZDQpQQfW5WB+o591zKIsRMaP
UU6XRJXySy2iYk6Nfekyv9XHus0Bb/yIUr+1HP6WKJ4lDc6h9p97AmcaoagxMKGqjJaaBlzGLPMT
jnvPMR43CkhUNZhhwcaBbqpSM5S88YKmxbuk26XE714M9MxxatcMgQcrHnoq4yk0q980sfGmgH+s
CnANTNxxbVrFv0m3ip362+VoxOvKctWdYZNrcmtRCrl+glZQe4W57kU8vjYdU7PWUCIvUfb70XPO
hlvDT/TsbufWiGjn4MQtKFZA8gWkjD6btESY5E2/Fa5zUuE1l+6D6jX9vVz6Myh9rYupg3lCUeVE
xXHG+mXbpVGyC8AcIrs7CpTrthal/mo2UfJZhr20Pec0j8iOeEv0rWoJfy6MbdSbYleb4y3GtRiZ
b2hvnQZgOPFC6snm3AEySBZca6f4MFKZ2hLJl3n6ToX/UNdwbru8ArfFSGetjpRa9y/qtXe6w9B9
9Jrm8gvxV5bwuOxTP4cDJNxpnY4G02CtOUAwieS/qMMpXPUohVne1K6fvOqB2gnlh9G/Dzwj2AaW
+M2WukU4xJw8mvqYHKbIJv6oXM41/flQ4rSFCGV2ctJ25w/jYRwVdDnwAnGhhvk592w1nFuAwwE+
TI9GX3pr9JpsBRxwaxYDkFTfBbO+DrRocfa+NxooSnZ2qxqRfuDg/djG955EQ6XgQNI790AXHYyD
p7vrtH4XuD5EVN/A+m8ZzE2elbeh88sNBZZaCrtU40OkL9Ivx7S0d3BIvdti/5ohi+AzvEP4ag0f
agU4XNcixIs5NS90ZFKCv8myCyuCk84tT7SEvSXxV/bCwYuwFNBVmz7PSaBYBfMqSa27ohuvxoiB
XNc8MPNz0yK5mWN0qtvxpRUWtFVrmziVttIQ4lrHY/YTZ0Dkqh1eMoj3Vve/cMeRXd4NMJDoZy90
aQkCK4Nx5bTPP10PASGy13zyoaAyDaDlqeomsTorNXvSexnSAlDPTDZ91lu/RsMpTUpWl8hHiOQJ
Soy6mSK9FRmggKiSVTyDhUyqSrLFTji0oaoaYSLzkJbtRYvxOkmsI92tezdCNwtZJkYTkxr2kYHg
d/A6TfUdZoMQ0iHGONZe+vUx6+DKa+46YmvXEbADmX3NAqUve3UCjX2PdCGXYZEON51+xG9knaBs
Uok2uR8027pVvQUnO513bWExiIukZ9DVOnP4u74TO77Iib6MetY5jceuqtel36a7sfax+SyMeIt+
63OHA/RTH8Cn70E7ep8uqdYs6D5M9tbIrGTrapeoK6hfyJI6+9Cj+llYT7mVE0VpGraU/gUSYfP0
xE+gCs78vQXLq3qYjTdXim+uo8Yylk20tlNx7/IomeIp7w0DIErPkTmxcIyJtk2Dbr4LPbylaI+t
b896qBNjvTTNQ9kHYQUfmvdZmTn1JqFxNIuzo1H5UJuY/UPRLGEZUINWbyN/yZGvPX5c8BdQvhG8
Ze8iURV1O5wA0KAsbWNfTfiDYlXICghrYYayR8lKQ3AwQ6ZRluume5RltvdU/bFc2oBM2kNjbDc1
3+rm+TI7d0Gm3w/YAUcYQOcTmitAUwM1Z+m8BPq0z5zi5GsVswclXqmOrgzf7Z+lJYfEPTkmJuKr
erIwYBS1t+6M20yk6p3uvAQLwS3Zxe641ZhnjTUDnRuEdk15Si25w/gGU5pl5TQDrpZKBhZ1QWuf
p4d57I55v4CTNN99kNpbXau3tDMfgt4NCc5/j4Yr7KA7KZ3Q1iBSF3B4tVvDoe6kD1E5PWXufqgv
TmdvB1JBI8fMLlbTUstKAKAnE+kRuA2nIIwsdxM0BisAJ2Yf3+uo8W76qNHeyP4JOHujXl0bo90J
JPpWhfW4RDP+gsL7V9T0Pz3yOR1JN1J8Dy1zB5/UiPvVmcHitF21UbxeWtTozK1NRDdpR6t1Msgl
5KU0SmI+obWAo3kl2ICDeMURfdeYGdKyeFwK6nd3DQpIzi8ZbMkRe4WOjFo5WrOd8W2OqrD5KH2S
lqAEwknssBm7G0n3B1UPU3lym2NoG0TPVeaha1h9xmMM5KrEIrs1a1ILxp2MCvY8TZUMmWUQb61G
LwJtvdkj1j75gJjYc4wts0M0NnisbZ6EwwCO41r3RTNXLKS+2UcZHfzBuNKR+JiXqdjifvE2qDTN
q5xTojFYJyMmoePrnCcMeXtg45xZZn2wE/taZvl77XnbHEE/x5qOGH1s+8p+kFMVNgIve3wncyc4
TlH+bGIYv3TpOl8aoOV223kkGLX+lAx6GDf9oTAULXIMHSEuuR4/4mfcM9hv0g4e03iX+xaLXIlS
tFSiMBRnjpgelK1HbUnTDXpCy8bMshzOHHwNrztI3T+VvoHUGUNutPVYtgyIU8ev56Q6FO1ytiK7
pPqVjApPr37i77BFPDg57CSlqoNMu7bvwH99yliseoFx2v4UM6UyBL4TNob72iwI3SC4vw1G/TLQ
ttvGU/tdtm69Myr8Fqz8bopN6uw87NMYVqmoaZQCR5ol9LtslMHKAwcXvCVGvjaW273NAGaobn8u
bYeWgb5BofM1bstrHxvT2hmZgrW5vqHdZ67zjbDzp81d0ZrfZkZ7DES61VkXWm98opD9gZj+dkri
nc7eWS2+dimxCJ95CQHddjvXQjsv7/rMQ5ERHCoo2fZ5TEcoXUuj3onBvPr+gOBoxWwxrz6d81up
GT+d4x5TJYveusYD0DGbKgq7KLvTesKbUyxvcWtmGJAi4lpiIF8XTI6WyW/nfSaGzoiOt2AJASPW
rqaz6cdnGXEozkPCyETfYTSMSGf7AIGkBtsCjPLgMUYVuZgZzAS0YoxvQlNuWo6vheaMwoKBV7NP
tQVhJNuYs/9s9zBOBr0/dRARPFuBJbxB2ywhtI4uU5ytXrwaeT5RC6MP/O4L6WAX1WfHwdFbqAvB
dWirOyvp/LCwzDvTkp8yXtBRTjYskjS3ae/vOYdkMACsMiDd35ea9obqObzJFzlqjGp/04fb8dPq
JpL8y6Sh4RuPBlFG/R85u2gaDV85L24uSD/yL7apoSk9PpZ1Z5D1QmaGQdV8Z97j4IHXc1Jk1iM/
pn45pqDR4MURdAo13uZtpQ5kt6PNAdWVlgTqNEv+qRY0x2kw5+qQ1tAasnojHNDLYCz7MCIYyOdx
7kyi2A12vi85Tfi1cm4VVRJJ0YtOXytqmASsOUS5BFfQaUO8x3ocWxMc91DqL3EHjZjkLZt3hB/O
a4FeZuCDZ3k3DTMaUYP0u3sVchsgbuZBeIrkeCkERNoWyOnQC3buuND/r2bktHWpIXnEzLSvjT+A
6cij4NsTucoEUznKaPT5B33m8vgr5czih30enVsaey7dwqDbjG30kM4VJxStI2ltFx4cH1H03lq2
GWBXnN28yP5XURMEmn6Y8XsdcLUVQj8uUXe1lYd2ajx1TnXfmdYB4PjFLXU+P1o+DFqEs8t2oWVy
Vn/FjfWrbOSlzvtrYJc3T0AP4JgyKKixvTTvu5Hn2JOAaG32TcM2XftYr69dXVSHRPKM4lEyZFEM
L0sKghy0yT6pIIQZGvQKVDMHDApXnjE/V1jGMkM2N5vWyph01EiW/GreLDhrMzbJiBDPXu1obuAc
Rf1HK0vuNkpD2SFJgO01GtuTGjXIfzWj9E9NY+Hqnka/JcJqTI2xM/Jaf3YsxJONIr1njICQ1bWP
s8QAWZvXWaIdgyh9N2Z11sfpszcVD3jGf9Kd3lGK8v5wA4mVhJBWQytwrllNrR7UPfLxFt2gXiR3
KsQ5cf+Z9tV5hDvqUqNZUvwU+OsuUUaDGdYyYL8cZrpaEpJhsxNJdLIac6POffX7aWqjkoau9iSj
retBIJxoWaSQC5IhuqGMcu2WZhs49tHUuz2oAubRHiL0DEm6ZVh2sGmCAGLrvGzS1oDlqf2q6BsB
Owy2e+fRxUE2M2zlfOQZbtCX/JBTaTEfDfWlpQuxgKfb8TnS3G2VKS1d7xlzuA2SnYe4BCzD+gvB
S/HuN+JaN8lppCNLsQJqWZqPbRc9qCWDVunRSpXU2XAAxtiobZhGfth4DikhCxkv7jjW1jZ5W1HC
cjKzl/+fZVXtzbSH77aQwsK0jvVzLLsQU7N/Klx5kKyknqwXigidXALY7tkXk4EKaZ7tsolRDKu/
GoXjrxJNvEUy/XQT8Y7D4bUdXBr203kQ0Yr1gRpDS2Fh7rJiQqQthl8bG7uei6WMwljHaq+4jV8b
gdSINS/7SqY0g62SaNxQmJA9ScxnDWtAKdiFc+lEVuhmzXuOSbzpYNFdZ/PRa42bX+tbSycgBxDV
FvOkNSQlunadSow5eOxYKvdXj93s9qikRvUvnKdN1JQXL02P+L2Dd4tzxAaoSUzUi+5gLFpSWzc9
H2AJ0FVeFFynnvYRFK80QhZp3EZV/US2BcuBUmOxTw7xx8xhFVvaecz7Rzlp23SMDnnDpOpo/ov1
6FFnYoRJ1vKOBvwF6hIUp+VtyftQ69yjFlsPKYhDkjQK81OQAAPTTnk2OKSbhg1qRqgtQZszlxgJ
Jf9ScBh0tnaNBu1HM9ursIrnxLA+1KcITjCCwp2FjMGC6usKDr9SHFD6Tn2CbN+4Bw3eZ0tAheDf
YNxDJ6DfvVKrY6lol0rvLSkQ1HDba7MQbNQxpzXDsVjEAdYqJHXm+Kq5xkoN0TCDLkk6PI+iewky
Bl4tgDRdu6gX1Cy+Awg2hF1Sf+Ko16xkNl7naLrgbv4RJQMVlzyOkbOasJtOAxw//GStgUSRoe21
mZnUWTKO6b9GJKp95bOC273AISPLMQz00ynZ5sXyqFPwFp44lthoO13nrY2sveY6SDjBdonQQjXp
UA4dWgHw0V1vH5fajxNPJDTed0qjdm2YOqutlse/h2VTP6hF7Tk2KK15MzHsMCbnNuCmjfZuc25b
pSJEF5SpB/9jxGQiIEWqlzkUna4cL2SonnWpazerKCbM3Nt3F24mXp9hPqekt7C6OJAd7UJ+kNGZ
EFD+cI2JiSwL5VdnUyn4DGextnTjbaIqo9RwYORTxW3UieVwBZ2cN5xyhf4yL/eB8SiX+hiTyZG0
xVs+mA9En1dVP3oBayU9qGSFP5vTzkkYEVh5DFc7DPnws/DKL1gtwCiJtjKmlL5vKbwpWSULkIwg
YOXX46Prl7s0yo6BjJEGNGkqoX+m/6pdhKUxl0o7AAaLD4vmmUO+p97F8qMgS7C19EuHkDLPbLgO
uQMOIPxfxuGJg1btoQEvimmw7rjRsohWHPOjRYQgHXLTeUMRivu0sVb7Qf26/sI/U+qf/IsUit/h
vjAhWg/oNFbUwAP1YJu7O855Pn8g8HCT/FhTV/d84T/AgdaczJpiXaFcRdIg++oyIwcuxAvX3pLH
9JQfKtH1qIbAKaxHyvt9nf+O9n3vvM/ygc/xSxzo5nLDBYjBwNKkPNAn+8fjdsD41FNUv4q8Haiq
Qzjv4FuQ/AS2sRmwRVgMTB+No039oS4lHd1N1iDQTYWXW6ecVHwhp+UjuMCkHbYWkhH+8pVAUBiM
WyZQcPTho43GdjTFAXRuTXJXIuvdDXBa5l1kfBbGvShAD+Q/yni1KJrvKseow2qfWmzzeH9zCU+J
62dAP33l3llV6tab/LeFmsx3mLjcpI256nkoCp0Q2HTGyRM/wMMc6aLyxSWF5I2MFFGCaN9o1jtl
xjrxo3UyoEtYMgnxjFYAYQx5Ce2jtCDoCjYEHfkujGb+LC+8BKoYxQsvjUWNLTiEyR97fM2rF7pV
a8GLdAGC8tbbVsOV3Jcf5CXMHGmuMnB5RmZu4w/ISbn7JXoi0qsUksj69/qrdd+9k5HSIcIgoIfR
wlBF/N0DHpN26tEZcu8Bf90PLTBVIsqHF+2sUt/Ys5/gLazVGvy7Zf0iGYTVIKCRdBoQQ1qhaLlD
6OUIIBk3mgjH2KuRKL5ki3tK2ulRmyHWcx2N7TwDjNACnN618TsnzVePcEItqHv8f3HyDhzBBnWN
Y6/9ln5ILjyYTK/6J96QnSRo4QRYIaV7fnK2v/lnbjHqrPYsZ5WqHnqomo0bbTpkrzO1ydI/SCzw
55euoJVNpZ1y2gZU5E3l7Ps6OgeKj8JK7ee1zxwJbpa4zLyxXHIbrLKXr6xKrk8lSjZDcc4Ey5Za
oDXFScWiAD0X1OBhP9obU5ob0SpB0RplVEX9402ykxr3H+8Ndww8y15GzzpFIoDywZBJrgOW9Ws5
dYd20FW8U1m/CqggM+rXuQvB6RIEh6W+8K760bsrZkrwPtiUZXPlRSd6deKLrRfIQl54gX9rFpsk
LWi/2zy4+hGNJz36HClztXk5+9q0daN8r27QxLVcE+VVXabaupRaXARtRVhPJJKWLIFJqAjsoD9V
sX5D/NjuP2WEpOgDi3hGJSxAltiGuR6YwB/ULSpisIT8KlTIEXRN9of6t26B0ite+N5MzsVCYlXU
RLaOyUsVIPk/KrvjU/+eGd9RkfQP0IQCOe8YBN78Ba7kF14UXea/elMD1huoaLlqtRf5dFUrMeTo
MJ2jflwt94BRxb58lYiXsyvdpj7wsWpL8V88Og+3PsAGhbtUTnxph/wiqpzxho7E3pOeoE1oC0sH
fJzot9Lr8VzmadsGwDI/ScTbtShgWMokJY6r92JKlvu8Lp+LHKkMz7sLSK5hEv82cf6QIvsUIiN/
VkG9KStWT9kRHpzporlZR/sI5am8DYZw1ub2kLg83N42GWFCfIEM82GygusYI0IIiLCqOvS1TSgF
foJ2g6Hxc3GRnmXHdE3h8uGmnn67y4TrsVczgjkqABFB/cDCNK3M3rthuKeVskEIRk3eMa+Pyms2
61cSkX0+ViGq3KFmL7tsWLaxyTzJEMvLwkh2CT+rrXEmriAetxGd+unUWWSIcwysmRwxN+MMe2Cl
0J06NrP2EhUmVehZEO8WWGh1MsNXgiITnXFtDdte+xwsoH3bCEKnSDeCZcFbN2salS7nihEdNYYK
JxajpeOEJoOdKn07YAA78QH9zjMDohbdfiRL2js5+EAj3bnJmeEB4MvBJTj5HCDsSf/Rob3WbN74
aRb09wjuA0EehsWmEQ2degeR3e/KgOFv0w60f4062GhRfDH6MTS8FyNRfymRnz79XHv0D/xXYWXb
CrrQkLnhwJbFug/uCGNqdre1WY9VkJ01hm+6xrozXGj7LZUyONAS4yLAwoT8ti35iwNeO6zOHmiD
c7ACWYXZvykCnfqMZDI6c/nFeJcsbqj2iS1fBaknNRGhBy7M32Nw0vyC9bBKGshm2BqSDL/AgRT9
CgbJxBHonh782VtS8umJFWZehxrWERBAQl6AJygEQSbzW1XGQQqIDk6WruvgdSap4mb53b5+UJfb
I1lteeZZyGInfYUgYy8SMBFSP1gUCFX+m3CEEpuPrAaHmY+0aCgbvHDRxBeAG9oEJhyYgIozhSYG
9yEo9/irr+3SB6DFrLnlOKcVTSOh0o4Or6Yu5xDH3XXJGVKQknNMosHAwAFNeNKGibAZLF99irJ3
8q3zqOuCPmXwGmOipazAiSoeTYf57+hh+ak3xV+xebfBgCz5cuH21MPk2frTOa053ItYTKEYgh4K
cWyjMhIh6iqM5QHXsWadWHYeVmC0+9RMxG5s8jCb7+xK3+RN9QiBatstl5lMs+ibjZd/kGoYi78e
c9i2gKDLHpiotSzYn+NX0C6/iRtsWYDcs8qW4g6yqEguZLJXtij8AUAzjRaeNk0HnMzIwhOolvXi
QdplvXhx/4/7UWvWsJ/xvFi5doveljFZq6SZ0CwuLurz1FHTdxbdwmBPqqtO/Aas3M3mrTZbR0s6
Gxu9MN1uQrWpWHd8qudxeMQxGh7mY9B7T5Avj4q32ZXITPlbr8rPONpCFhi25CE94/js5Yk5s5Yl
h9s37dE8p4finWvHfuPsl/DydKVwmL/HFAW2yI89W8CMxiMDJiR6/rrgPILT4j2r2DFQLpWWvlnq
G6+JDxASeoMvQ8y+1qlDL4OmbNJ154JsGwbrUS7M5c3w/7ld0wLd5bWoN5vqm5IAbTGxpT6zm1DN
s5AXxsFHrbt0yHnU37HtqajVQdcpmXtJB/9cBvZzH0t/W07NGwuKt8mj09li1AIeB2Vmpc+c9spp
WgtOkqWqcs2hjk+eB0OC4pMjiOkyCHa1pUHVjz5n0gXaNnvR3MYGiTWei/HGWT6Sx6u8weE6gQPN
hR4MGYeFcA+My8NoDXfmghuObqngg567g1Z2xd+1EMebfpNOJUAePgb6r4i6cFiafZIeaSuf5ZCe
C3bQwACfwSOhuEUo3n6phxYd0FHlhupQ8QhRkER3HR5vEE7fTeY1s/axoOQw7GNvqIygc1WSlFAE
NOP4mhbTwSy/beuNb81MLqs4qqKJiuheNhzUW+S9qHeBeSD/ivAKSTVpArfNEiNM+3l0pPW1pGzV
0juMjAcWernV4VY33XTPT/Oo/VEgDIofS+091wOgiYO3jIFXUo9nlrVsmCD807LgW38f7PxBGioY
6BwOJCHI+c1nIudRFVBm4SOy6B7s+lVdWTKf2JQDwmx/Spza3bhwmvUBRp/ABb6au64vWS3uUuyF
o2X8KFzqobadGEBzojez9L4EWXqBdVGuHxNCj9tNX7QoU3M4iSZr1mWA7gz4CNQ3aGvVoLKqhHZB
3UdnexhCVt3kU4DSVLVtJkF5agnbMKBzOTMmGRjW0ezIUhJ5F0wLcC4saF0PQfOvTHpu+PWkdUN1
LwPsA9t/zhknsWmg6wQGb3jF+8yGLdVBS2/rw9LCM7J8QKC89F+XsX3uhX/N2mxj8cf9SO586YXE
TXhQUbGh8XJxU4sxsm/LZB65RxNIf9JIxwHVw6llwK6By0hD0KbBp7KYGIekOBNnfLhWKqwwG7Ae
gGZ1hq2jOedIcR/iMQdafjLghqb9ty9hbtInoxISpGb0LA6Ol+/UgyDNy8zkLh/vGtef15SrUKqM
BypknZaqG9vxlkG/jRd3od99qO3NLpo7Y63iksni44SNcwQEnLshwaYg937rZvzoKKDzKoMNJedT
xdYMqHxoSLIoi6V7tMGQ4uGphT4/zj9QPmDHjxhr0JrrPlQZws9ZJNaENCIriQlVVypxF2z6UEU9
3TePmWI4JtETSYVNhqoKFpg31B3u/J6Lo1u5kGojGJM5Xoy4XsI0ebIjCBOULuqgkgC4Hb+UAxcU
1UtKlTMRsZoO7oSm67wY92ozEaMiuD15v33n7rq2+8eOZJJQlXsJbuF6ElxECge/088cKcXchxOd
R75rmPEmqXC9SJ5wF10rKGKKxn1VZ5Jsudqq17tgbKCq/zIZLxQ2HvuwWg5jj2LwNJehpQh2vDSV
HgT1C5UQmvnmfpJpaNCASb3/88CGCVMoR/ApK+F9azRUVTUwOuaN43QvSRE5GNUuJTU3luzZ1X4m
419Q2K+p9ejRYiZCqf7SwntQmbba1LE+MMdFFMfkjXEpUg6TsbGiKMGrMdFoH3UtdGiXEg86Szu6
A/n4I47391oRMKXRwdSpYWPnh6r+lY229sw4BMWlt8/6o4rnbjW7P3k5bqxYhFBq8AIaOD18Cej7
IAQ4EeojhDuN8lsdMU4ybS3rjVyRpE1DMnms0I7lplX1q43DO3ehkqqkfKNNuq29eNO7Xyr4My8p
0BN2GwUVotfFTXN68Lbc2diT4DBTRZu9e+yJzJqNXlgptmyeUqMkZCHibbXSOdvUhoj9NyPI16WW
Md/qPLvkchGDEA5lPvuMuwlh4m15q+wSU4dTCMOekd37Xp/vF3lmiuEpAJ9RYYjtZPTOnTp0QWQC
Ld7FvQn6L0OBgJ0bv0aajYlxGsaAOjNIak6TX21AVgCJmlrCCtfBpkXTl506o/GYvfTMEk2YAeKf
QK5Imkug12Y3VKu4Lb14azc/qaa9j0jhFIX5bzSsmyWr42DKp9Yqby1FPI+CT5Zw38qhgUwEQgzp
nU6gQA1Ei5+k0syIQGbTXA24MZ1k4oxJf7gcH4fYlStzwo0CrK+05HsqP6DVbgWfL4zxTqTPltrq
o/yEU9qsJoKtBXrll+jWxES3tNNRnKSzaC2HjEERlWxHjrlC2PR5yqZXfXZ+IniXBLAnrtIrP4da
PMVxivxA3b2qhFc66b1KSJZcPKvVPxVGCPHzCTJCv9WCecuiUCns2CAPJHAdQChfJVd6bT6rMCzi
e055xC7XRcuMA8cnqIGj2XfTBMLEedhzqlc4AAQ8VJVWmY754NX1FUhSYD5KbwyUuZsErcVmIEg3
P2OKT6J8qNPqEOHn6XP0eOJNivoDlhBK/djveIxZ9SNS2DV0cD+wjn5QgS/B/4np0clqXfs2EyOM
g0zmTDwp3ZO+pHfkBWUoBx163nxoS3HUa6WS5XwFNqO0yXjwQBNIR6B7UV7XCDxsJHzuge3ZVvU5
ieEetTHbOpXX/0g6r+VIdS0MPxFVBJFu3Tm53c72DeUwBkSOAp7+fNrnZrtm9nS7G4S01r/+YIbq
jUqB1DKyjp3ZHzZBWdAHFOxxhMze6YJK7859Iqe1j2f3seL4YkZf5wS1MnDbWBYPWZsyfkO8QX0D
MR+gcWbiw8VwU/poq7DubXN5N8yUXzzDP1eA0apVn22GG4tyGbTKvlnp9lRk8J76jsWQhkiuaKEx
KY+2zENwmSaHIWzHXZSC3UTKxIe70DJ7NK5B1lDDefPGrHK6zTaGBdcXf2omhJyaxZ6QZKhpay2D
tU7q4jmi+rfk9K28+kU3UjXZQmMIfd+JBkSlIPSUimrHOANnKYwZXGhwjRQnu15eKt+GAw5nO8cq
JK7De6IZqzV8suRipMt0p6t8PX9oR3evy0fVC6iu48134VFMgsNPdJ9WOX0TjvhT2dVD3EbrtOIi
ZhlmGmMMt905ZtEIDOpi7ZgPdIYCubnuCTsQfqZKeDc4FVyseU6PqpHapDnH1ILNtG9DQu5cHqOp
MT4aQz21bQsUEJbUoW53T5g0RrbGEu1EG/B8Q1LBUx2xU/CfmAcJNfNbTImyTQUdWjlldTenMMKS
vH3ww2nb+/XjkBET0k7LcHKMdN10E5YN5dMiTAlTLwkfokZ7ciwIf0urE6u5wDLB6JuXjnEtIJ29
SZ3kYsbyxBK7OC2+W0tyntPxrzXnzzCdT3q5wsfZDiqC9JVwgKg0QII0hVdriv6SCAkh/FL/LhfO
2ptGKDpE2jMLw1+DpHATLnUvSVgZJA7bEOe2blotdziwMgTybEgUc/nRjh4TvDnY4McAL2kxPxuP
Cl8Zy5dj5hApBJSiXLnB2gsYYTdlcvWD6KvOyUk3jUeXg8SmpqlCwhFqP7zMBcetT/p8OJNX7MNL
RCu4UxwMY8Tb9YFA9MosujSdEyE664BH0TTVeUhRD8VgwZZYwo1lME+Pg6reVy5Ei4TKh0n8u95+
/KV9qgBJYmPkvtqYXkLUvMtdaF2VxSX1rjFW1VDd8WRTPGme6kkUhGoVew8aXQja9mB32dmSxtnj
NNTPVFb5kJboYeNAvrjmfHULnFmceEpPWeV1J2ja/gNG1ril0dku0o5voeciYYdBHqsZWXTTwSeQ
mruZ60IMTiGAHYNSSLIj7gLuMFtgkZDS2nhc1SNo0siEbFiI5VyC6JHO4Iy4Zb0sA6Hr1mOs2Yt9
sAWXeTd9Mujq9Dme0zdH5H8VO+1dXnf172KUId7s/sMUCWtT+3xlfVXKlK2OAso5wh09o+SGApSv
Q8HUi8ICztGz0CdqLt9DxTNDRjVeaP2zMXYZhOmOwS97sNF72Jh0vwzjjpZcvjNDvU64Bezn2MQq
K8MyoKpgo8AJy+Pm6OvADI9hV0//18lBM1fytako0rXbv8kN4XxeRH3KWcYGoYBV3b+Fk/eaezTc
XsqYPcnzDdOsW1fC4QwyDOZ7/1U6+I/rC1pkDU+1cSyjiFCF3Dqbw/BGfpd3b84lnHkLub9Rv0/G
+OlK9y0KmsdIkX0TVl8hZY2giGrHkgfPxH9OtdZ9041/ibADtD5j+d+uK7PxnQNnpmZj6/XciNyK
dqq3Lmjlyg/nHyPr8p0GfwJIxxaBk05QIwhot51HEkzhdPskrM9esBC/3uwcWpSqVFcEKDuMhK5z
aJ4HkIXJokjUs5/cPRAC9TEBFYQyPqIuOMNSWbcMH80cTkbt2Bw5PbByYZ48G2OnYLhUoX30e7Ll
+vrD9YkKCmx11LtFGbiEiUH5bgDp/QCu/9C8GNgj3A28Rbj0351c/FVByAWeBsUdUxXi5hQFjRrw
iEXbp1F1yCsFZMclTjddEDx7BD5vSmwc4PVN+LFVaJgE+2BKxnVjjXTkuBN1RahnErAg8V03oQq7
PVhPSjrQkrY4Ls4Z6dJ6tBKOuP6aCMGCluMoTuVbnpE9sFAmmXSRd0vDqdl2SFlaZ2MPxsqCk8eQ
6MkL0HkhTQXzuE1YbeVxtI/j8qHMHP8+Amn+9iZ5UsK6jSpokXiX4wGGarKyYRkRfP0uKYWzRj7P
4yz36ArtE5nV3TH3ESx1k3/VtcJsIkPKR/j0szPDGx/r504ylQhKCHS1U51mxzwZfXwcoOefBjld
ODe3PcOkeFqYQ0QnlM7MG/NN3hUbsZTsRON2zq0ezQEIJb1oLqIznE+K7HxlmzyQUJ2BmPHQjZV9
tqaW0YBtfSjUwnj7Q0Cg8IzPjjs/legV77wET8cmTNJd37m62W4jdW1GAS/FRllQKgSpTaJHUFMW
3AYNhC3TdG8XlK9TMnZvndO1u2QI/twq/ygLB6ggwDsB+8PkJbA6mDOWCRVm4MFcu2hsIDcjLv6b
65iw8GGcdrPjVRdvFN0L9GdgfA7euZ9a3iGMt9BMJIGY5vLPgMOyS/y4uE/nKL22VtBSZYrJ6jd+
Pi/3UYqkAd0a23OAWKq0FxzPamNeW42a92MUYAjfE8wQ2vJ58lO5mnsBVz6JsWaLnHgzqGTY13ng
nwru6NEHEIPJlNW3sEIvJWpo46JIf1NH2j/sttXWk+jzp7bD971xjAcnLu2t0ZfBOibKHL5qnh/j
8j5tRHuXQhdfJyNzagsxj2sPgHwxyuwSodOqmmK4+SEmhwJSQ54wV60yh4y1xr0bG/tpCFXF3jW/
EOb4olDiQXywPouMp9APmoPq5IHxhnfnVeX7UPVvlLt7H+MPhu/dFnLUe+lKvBfgAJEwLryTEbJ6
CoS2R0gsj1KEVLZyXYfE+LSU0lFbn5LRu/mg31NSbyD2Pfcp1A0LySc2V/s2byBXgPF7oGFm9lQP
/vq/tjBB/q03Ho1dGqMkjocHOZ+7W1EuOHHWhoaL+ufJdT5ZxScXIQ2mW4FtP7d2O3wrNR2qieCP
NnHWzSCrklnstAvgL5mdgbVjDbW987Pn0GFAb2lsIJP3lTcqTIPJRan8e9z58EX0Zdnv/UJsuyk/
WYUxhiujRfMyYks6cOjgn94dPX9IkDWGtN9Il62mWoeRf/b5ZTMbxOCbA3RVDLMpAtK4g46IKmYL
C9h4cMOFjdgTMOqg4+78cMjKjSoguVmShsmXFuzZJIu2qo4Tpq0KF6Cii/+x8BA4jMFyLOzKv1gF
mmkzAhWcEiFRO9dF7/8Uic+woJa5iQdWXWdIbvzUvahgSmBbEfrlmTKButXOPKuZpng4yjVOWTem
XPwpjFiNvbmfUtxYl5F9egi2QnZw4dG/BXTWVoDxTCs3o5/CjM+/BbtUkFACSqzCMheheDshNcQ9
vGPsQsEAmZ/30H8Ya0TLk3LXZchUecDkSo4JR0u7nhmN/QAdKKbyRqEAPqZdX+koc+OcTfmnhFvu
4ImRVOnNN52bixlBpNpT2hjd1TGadJ8gi64WYzO5xAOHqCsdSZdlF8V9OVvmnc59iLP4OIbmSdX9
h4+wuQd1pqgBdi6qCFP9xlsLB6626Ve3IPMpEXr6dr9IXzNUcCGHbhOElyaS/xbRPkWmgN5GLWG6
3p3KG/TfjUz2S598j7H1rNiG8F1zCQHzukMBuiqw3zN8zPeRsDmjC/2w6HaD2T/gXnBVffia1tFj
XBEko5bdiK3RPLZvc7/4VPlNCNRc3KM/epcTCpJ67FdpPkPzRWgUyd9eOSu+xDrHN8VoylcTcxmI
sFBpQ6fAVBCKj0qjL6XiB8uAsFmhvZGq/Wl69zq4030gCgx6iovriDcAFzacwhqP0s5fnADXy2H6
qvA2q6X2As6ePJA6EyQyMXZRX2D9wi/lalCD7/LI2uifxUjMVTmbL54NRSogkWx2wguUUnIfHUVR
aWcR80A6294c0V3jx7iIO7NBXNbH5Z1IqqciFjv8YTbJUO9CZf10jix3HuncJyS2e2Nhb6pS9Lde
sDeyCL12dhBKOlhyzjBX8hCYpGCyzGCTcFNmStzXKUUdQwpnhk01nm93Fc0jzlOSYcUULKuFltB2
h3XCalvSZTW29b61uzWUcnhmmGN2JpX9eBd1WGBwRFmd/MolATlhH90FaGpjj6Z2cG8t7XKq4g0k
9p1NDkUq7IPws0ermTeJ+WfhTVDmsH7mCVEWrQh3Gztm8nrmDiAdib1vPrSLx5Xlw1jqzCDzsSjz
9yKnjZrRBeFP2MdoifDBmmWzKVKCwEJmFG1+MezpO3fhK+fOiOIlX6hMpmWTVxARlWFupmZBK+1u
QdGfbbKiK0h0jPaBYdr7oOFwgfiscyFRTY3bSAoGaGL4HA3rXk3pYxvPB8CgUz52e6+YKQ2iEYV2
xAxXv2kRAg/qp1FWJ2lmFrKz9H0uGUVNcXRnM3QKYokyIQesaKwn15R4ajd0pIZ5YfT7XKf1ex0k
kD+CY8z6djsslxN3R/ew1XdAlNZDa7pQ+MVFmPajw8mWLdlHkiz7ZQquLS7ARjDth9Db5Lk8EP1I
QibmADYYXWX9LOQ4wvCcGX5lDod32iI4xz4hTwGl5ukh6MhR8sduBdd1m48skbFftmpM7kWU/Con
ohRksLM2nekjb+XaTxVmKOYpib11Gqs9MxK8XSr1Cmx/msyl2CwLpsYthoYrth/AwKLZjICON484
kEPiGmfHQuA9uPfRkj8s1XAm6AxPpY7CKh3znbBtnFEEsEZDWnrtMssr1z3kc7NWe8EWPKcVPiNW
Sr5IBz+3GxBBo+K8uh1+PlbIvuCVzouRcHSYos83g4novB/yLzFPN8tx3+LAXZtm/NL4/s/smrsQ
O70j2MdjXDuPRpkF2zg9zK525Tk4dIrYBxpQwEuKoeitDJjaYNKrUwVMmhrr1ZXO2oYsDC1yJ1Iy
XNN547bOOnOWf92cLCtXXEmUt1ZVU69sKQ5TNRyyJDwUAzZmtvsVh49ul2DlYua3theMw2Anlx/4
KPxWvXHiUywj0eaNh/cPy5c/F1DHJwt/GcZIyzSsDUthMkycZ23u7QmuMs1cJsFvkow0kf8+oX7I
ghjBcaCe6+ohoDRvmnblFmJj4F3tuCWxxr+xpJ3G8eI/57a54GSzH3qjQNs6FpgEDBuqJgrVAMeW
oINuEtd/i08QuaGfz2ZrG8apmfqDyOynDCe+OXidewLX5Vsvgcbt8rderFMFNwfjlCYnb8femQaM
v3Eu13yvtFJMFzwYsu0pwA09xvcVUNSS6FSHsd3wXQZXkv4gO52EuotJ+sWAbVvMAkY8jqpEA4aW
Wtn9v4FVXNflpilo7l3m0dns4AJnJgjUkNvqi5k6kJlkg1VP+8YPU9IbRf0uzyS69+LeUmB+KupZ
8nGziiWIbprOKPG1dpVHD1+6Vr8bU9yl9aDtVShB8At3E+LhHWJMfkvju40YxKkI137TOeA5VLGd
pt0h9eJdIOt+7SRNcxE96r50+Zcu/SnG4FPf5X5xnqref0yKRpwSOV8kYzW/iuSqYBkFafXituB6
fdk8ZHkAYjNJBkmZBLp2a0Go4viUVs63gIdYdh6B7gXZiLWa/JsgaJmhMSQGuxEYuy1rHJjWI76D
dtPtmMyulYh/OwMmqAPzhTpxrMGJG0LuogVBu78WMjjHluSYtGYincciXKe4ArgM88UYAiL1JhT9
/BiU1qNRJ0w0GRE2fXerJ3fdquQlT9vXWIrfxhipQi2beBK40uYUPXSueR2jMOd+i/M4akR3+FoC
iAYgEQjkkC74HME0CFPhMvgYJ/rd4CJB7pPIP/QRfKnONfZ9jE7ZqAAvxFPu++jkHcoCEY7T3aQQ
Kbqi4mnC0St1gCc8A6FfKBDrOS9BU983RbnmuC641tXGK3hRAdmQxpCazDOQTDXo4VyfAkgaKRL7
3tm0CfTdkQyxBeZkPdBO5Ay8UkOc7ay82aTwNq0JPZ2MbEPgfhLkm7nD4q8os62LhWhPnjXaf9t6
A1ZOnuOsrV6jsPkbjP65snLIkx4fQ7JldJ57SeIu2OJaeGm70WK6pDiS+/KocA+GwfKOVucUxMsH
ZDf8gVP1S8NxqJb5lnexWpmDfBNy+Vf5XOcwCR7aodKu9JZ8zorUhGtrNd2HIYLoFVuQZ3ciZ7fO
nxwjfwjsFGJYu8swpDlLei+7djeVyQA4CXZQeq7esNCDLB1G8QzzQoxCGPT4y3Br/W6A5NsBP00e
j0PdLRAJg90ArYoxOBImd+n/UigsDfYpuBHlIkE03pE5UYWbTjZ/UTs4O5caIo8w/jRaY+007iqj
KuFm73LTR9yhAjQpizgVmTyabnzradIX4f0EfbF2IgidJna7KlrHPty5YJqYKbT5FsYHMmhG67Lh
Os/S2SBYfbHo3HB0nglnsdfCak9jWNwyp9i6MNB11eei2ZRBtgsz86J5NU44rf47PB04SWPyZhmY
+jioY5cFpyolr+XSvNk2lLbZ6anPIizkCbOac5YH0zfmydBi38qhO7pJ9CBw6OnCClPprP9rgmEf
TN1D5cKLDsAsVpyvDasy3yeB/aHDPmj+OPAUNU8jDxA2Gv8JuJddeaXdkpLmRuh5Y9NPTtlaUz0Y
S9u/kF7Y+Vz3zL8ujO/Ael3w7WKns71qk9jaywt/kixml2UMNrobzukrr9DvHyg6moyQqd9iRtpX
HIoCAhpWGInn0H1h/D8f1BysTQ4H0ztP/A3Uwpn9JVn8TWoZmLFgnnbfmPf66vWuz0X6rl0Cwwk4
df571ya76c0QFoDqLvp/8SVi94H/FsNBPzaBpZ2X//SHyE6i0UyVrmJMMeocPj4Tb6WsW4G4rYTw
8Wt7wSmqvq0C70wMqp03/jqz8Xh0cTN1z56K1xPKNcUdJPxkcJHV1teUq5sFNTmfZBQxp+Zt+QCM
m+h78RxrDpX34kS/hGrR3T3B9eKvuLAGB1UmCG6bDx6DGg6cLPnDSp9boYeY4As68WHauMM7HzyK
s01vvHvRfepVx34iuKTcVhMOPNm2t2E49gC52IcThQyGITX/TT93/KP//7Y5h8nK1a75S31benHB
5K1ZLv/9lsuoCBdV9ase5PL5ocpAW95VVB0aCOAjcTww4dWXTN86Pilvq88EfmBkdZfzv8tufHEz
wMbq/5Q9vtiUY13vN/8Ij3vQB3Y4zt99EBH5OxG1+8KL9Qv5oeMP9frRSzJLV0V0rcKFAdevASLU
Q/8YcSef4PVzFwCPTk0ZIuU2j3o5UnE0FNb6ufbcmGnlNkkR18LomfWN4N0Fui0WB19VdRRf9pE3
1rbOEiRP10hpQ39HASRjoEUsrXlJwh8b//+Zkvp9ynd9BfSLjBE2zPRv5NB2F+pLLMQTMo4k78Oi
q8PmqB8MftdCd8bv17uQ/uGmN1jINV59BZ0HK94SN8VAkzXSxAFrGCF7thX8a1mxB1DT6GtjzEAG
sE3464G5SrJo4ubvmM+QtYaVFT3oa8hHjiUPVxToC8LfaLdZ/R250fwJgoReCzqa3RAPfvBZDJg7
99jLOJE27QqpBrNtORy0diHnnKMg45Jxr1Emc0oV/72f4jRo53ZFxXvvsPnwkoJHIyP8I6K24s5x
ncTwnsvX0XAg9AOcWoSLhC4QW7r2QzBzPX5ii9dLIePjy1YCg7jH2lXPvLgY3BM/UBzfqsREb0pY
CB990NsJGkz9QPBZOoIO++irKuzHznj//w1OiKGrE0puXh7zlTR/Si8PXj6Id9OeT+08Mip6nayM
mHT287rukTtxM1hQ7YxCrCXApG6hKUH1iJNnvwyw8m4V9os8hrPeKJhJOXioWRc1QOfn6zuc1l74
1aQPY3TLAqY3s/1jCsody6weenaHWD1OkJHq3HmTSFfNCgK7Z8yHuR7IFOH2jrCyStwv8QwsMO5c
OdY5DXGRtEcGuqP66CMLphKbhf2r73Iz/qLA+A4wJizshCJX+VfLHoK7rIf6nXsV3BeU+0y3GxP2
EMhootoPkUbhOuzoRod2UjR6XniHxyJaSqayeNv8uNHwLMP63igQ3RYUJn4r/6yuYyhvBZ9hvmDu
VYMXhq3xNYkcm35O7naqIAsk/5qqegI7A1kt5mtTM6stmxfVMWifErvaNVX+Vk/OZ09p2SXD1ffk
aSRji7EEhj51e3Bne1XUBQmK8WEO2oO+drM1I/UJrfemAd327PFkU8x4BvTQomwfMg/jjBR7Ij1m
z4LuglvDOlBqVxX+i36gBye62CLDDrjGcTae9pM0D6kSP0PkfvYgqZoJsJZjc9ae4z27UZqYatXV
6jUu4kdzkp9Nmx8CtHSUrCmJaXmud2t3ZZYOuMkEnz1z1CkJrfvUtI+U8U+h7T1ni3HVC8kC4hiC
liQTIzqCcx90b1RG41WXz3U0rgGQ13qvjKV57JsAd6TuxJjjaTDko6ixm+DfYaP0iIfaJY6afafq
g5/I51grqwobD0PbTW7aK2Yx1YtXm8+dYmKWl+qCOcRRl9tBxD5aFq+1l17p4nuG3N2+COO3EuUA
xBuvW6VD8ggkasNMo/ULnPa7F8mvSEDhwAqAh3k0eyJAquCShfNLE+PtX4zPEYiXleN0x7D1S00W
lTIfpq/Gs9GJjWKQU8YNaULO1RXGm2Uv3zLNIWsgNXA5QnFPC7W73RXNDz5CLXfNfpzr7CFh++2D
9JIzY8M8CbF/Y35Z7vIXus298gIYjaq7zRysWSf2Nk/fPGfv2NCtXAzewjY+u369Cfz2uPjLKsBs
ryppdmfnUnbiVe/b0QSVqgbfaUekFlkKuMxc6jhI9ZTU4tC24w31FGTtVHw7ljp68XyGZPPPGvJX
M7IQAxAAPTQk3olz3NBoTQnwaLKYVxtUySzL8+DVR494D5TjYl/H7ClmhHkkBWTaH6B4vZeJeYtK
Ew+yFvOM6UgDQ/Xo7PI6e4uW+meoh2vUGYiyFfuz3cAwwm94hJXMVeoFnpEuoGKgNCXiURFQQYbA
qclJ1pT1Rl8TsyG0fckvrnLelE2gXGPsqyk6hiM1HlXCGC9vixHunDC65aK5GrI/dTMJZRhmFT3F
Zt7iqmLtgmg8TZz87WyQ9sdFXJwQnUkY0yclEQOMZLfwq0Q9vIdpg6Y4XQhmj8Eih42+DyRlAWus
2HHXkz8Rk91hCctPs3GgOOhcuWXveR3OMFkM5sUTpS+R5RpfTIwGwg2hDLt9+lkv6jDVw1tvhpik
+uUX47XzbM4HXczWhXX04GelPJrEcewwyNsI6m5SOuiC/WWjSvfQhwDqHeyJeKzfMPh/tkSyTd3q
O5yNra462iTfVh4o5chlEdbbzG4Rh8w99BZtphVCtuyipZBqmE8elp/4BRprBtfHIOueCzE9Ba77
2Ar7tZ7CI0oxnNQIw6wbIuaM6tIJQbAWlyb1RlCBIdtPBkpM0xfHKfZXdeWQZLU4MHJZ1mHTH9ic
MW0yyhcXd5VJJgfPzB58lb5Avtqz+f8xnUVPhJudvwAWlOk2GcsTSMMuTDrjzklm/i8AgedOOzNL
rhCQMS7Q1QSioLVhO/hkFd4hdrhN7HuYvuCgAkP1L87wHshasuqB5x01bPWC8q30qIO/iy64zz2B
hwQzIK5gxO9DKcST52JdEqFwDSN2DglZVdRnNbTXcBB/kLZ3YswvIphOTtxvw5DbXyebGihZ372q
BambwvjmVYw/XFdb7ZCtw4Xuk5A+N552mTZmzw3zWzDdxMTPOHmTQ9Z9bd+bYbprRMp2nsABt6Fd
tq060he+64JIF7sZh/jKHbqPblmumF2iC6jbW1CH27wtrx1O744/7ILB3LfTRKp1nk560dxLX6CN
5GF0y37jZRB0IrwFFZsPRrqHBoxausVRNt1TFSxbBGT+XeDmr5gv7NFmfAdmhIqttfBXG0zk8XwS
6ScA8GXxXhr+95SA9NeOxbbSfGKNdbCt4GgpuZE2LH8KeSq9jef4OFGlWNppCuJM1zFP8quCjMbn
uPomTmIWiDIHZ9Saepq37UOyQqhI04rJYZLhIKJPD6uaGKfXnOsTLkWWdQjxN0OmDrVW4tHOayG4
wzE1++9epp8Gj0U3RbtoLLZW0P9C2zs4NcA8JTnKcoQFyYsIRjQwhLsl0buKcIH0Ea3nED58f/hX
Ulc1YsQRUfXf6MPpXMku0geBL2yGsnKn/2Vb5a8RR0FZs/ShUzxEA1HDDqy0pgU7obFDOCWiLwAc
mFLmc4bHvF4xenNZOFd1ul4icAUBzQQa20HkeejafkPM5WNts3u0WXYcYqxHJAzxIr6OKjnDOLqf
Fa1ZVt+FnBpBAF9Y4LWVAblZKak7cfRZthOR5vLQZ9le79GGGE6lMWxjoIaEnqEeKNiLXr4GrrzV
dvHgG91XEzjarxQjJGddWerLj/s/a3Rwo3e/x4TQPfSfSdCvZUFNHXYFzjWLv5dZviMpiwD58V+Z
RacxYAvSZk9sBZCsiBeLNoZvfufhsk0HtKApoaQVckdZdpuFHbBrjKMBLp4U/scYJu/QFUnNLQng
nh9bbmIsxMPsWx7Vb/qEU9uhjup3ppwv3NXNpObN1NXHhQ0fHeGynongAo68JTNq3mmkFq7DN38J
UoaiVAQpRa6asDZNjQsVwJYBSIg+eNwErCHDwt+g9A8dTps1rZM3y4PPbjYtrLZ0sX5qD0kAfQAS
1/Z78bFc9NpdEycHwjC3SvZHX9PSGrd6FHqjMADZeCgw8HzSK5Llsm1rEEfTv/ZGffCy+VxptVyG
+xZGyy1vFHLuD0ocoqon48UEQSEm5q4MFeB1sdeHxH93SNYfywTXy0uXXSwb+v0R1K62KNgL7rKk
oqnz9BCk3pcxYKiX9/8IJgBCWzDcsl7rYTDuoqGAUwc22C0bwP6f0rAqTPNGIq+xdnS6iH7T9R/L
RHe6aInljAmHlXSvuByfzKCAi2gR0lJaT1YznRYZkIG2ELqEVX0wqVdPgHcHFiHjrR8Dlndwn5hy
JX7zkxvug00qBhfnLZCYS9Uqw6sEN4w8ENvZNreDRqsKr+JxZcqhr6zh0ApmpfEOgefoReWTqwOD
DLSQkcpOxMvuQ3YRw6R38OaCbESzBKBANzC5b+hUHk2V/9n2+Gs4Bk1E/y2kNuco9BIleoCXN6N1
Eo74zKZs0+Fd1rpYJ0sdWcQTWdMfEB3VxPi4+//AgV6rWp5M39ilVb8aOkpq1RWP+ilZVPC4dPlf
Gk6vkeqe6X+hDM63srGP5oz3IsidBzTmRO5Vf0j9VFnoVx2A5a6st0DhwF4UzHQEEPvXFhtFEPP5
TPljNuHXSIAoxQMB32IdC3ejaFVnKhJdMXN8sHhbdF4KqTCPekg27UxmAytRBGV9lxflfRWR2bhY
j3PbEBfjAZCjxc/K/WxmoHnRtQT30k/AbOdHzxjw9/U4XZLHxhcbH3KxW8KHNhyYdS3ya3nquuxt
NCdmVN3zfzs3OZN6U5jygSO/uIYi+1DNDOMeN8MI+N7UHHq/b9GH0pnmiMut+B5YgWYz39k8lE6S
PkpGxAOm4z7VTUWvETTlUw1FEQ/LnWtNB8OrL5M1XjPWJ+YO/q5o1Fq3Zlle/haxt2KXALDvTvr7
ZworHbodm66/cdxLHzo8xvHe73pST5aE/ElyXIvgPC3jRyGcj1HgDYJ0O0rHy+g3v7VEsZ2b3bvZ
4onkhEO5F7bxKqhio665Mmz5hfD4Qv+662JGcniu3zOKWdZJmGxYRM+4/P1izPSs70yCV3Hpy5dm
AJ1hn2BzRj0574Rfv7YcCebQvHXElKHbRtZLmQMud5sN9YuR9IWiehtm1qlheVSpcxk7kzwT761y
+DoGxXSVo2HHrD1Qx7LrTtGUXDxWcGbLvTmI3Zyoe4Vbb5yhw2thmXJ5ME9j8AzBOrGNXzzsK0r2
/oooexe2zU5Uauuq5ZQ45QGG8q0YrPd24sRrKDb93sWVqJhOOQNAqNxQjVir+D1s+hjRX2ScLb/c
ZVa2CcP5TBN5KMv2qH8xri+bkauh3adrkkYleFWv160lzgJ6P9pASrrYPOj1V2H3pltl3VXqb6RP
zCkK7lMrde/ivCbqzX3uO3ubL8GWo/kysMdPjnVxJpz0PMTauZFoya/7k5HRJrHu0WtAYgkM492/
OnHeEpwZfS2z/7eo5FAySk5j72/U2pA6JK2J9BXKnmfdDS2Z81AnuEeNNoZVaXQBEh1ApPR5Pot5
rcNTxx5381ylf6NKq43eUWtj2oR2+4tc81mj6/ocTnho8XS5a4ynGRphoaE7zsnRY6F6te65OAVs
7ATqftp1kfaKi1F6p4z4mS70KPnng44xGanCbUj9ncN5ROZJv5DwYAMgf7sgVUmpblVqvEl/uurt
ZOkSPM39vegjFOXduV/Q/rEudE+vH5tAaRVlu7U4HXoXZlfxz8FMHPx84UOSYLd3s+q3pkoLbEjC
DTR/wHIN5M5sWPqGek51zPKM3I3hI8NKte6tyyz6G8R6UgxRt4JDcwF3RmF+5uZyRRBJq9QiXkUv
/z+azmurkWRZw09Ua5U3t8hLCCEQrm9qQUOX91n26fcXzDk3wzRGKqWJjIz4zUwFtox/7111AwPH
1LgOZxv6o6u2C0jW0y09IGj3BiKPHoK6t99bjgeTjyfR6xSMGJ7Q+M8US3ZnRq890BkJqwK2ovgM
M+0xEUqIxJyBApt23wwolAspwjzI29WU/kz1Kk+5eFyiWC5yCmRx8lBM6c4dR/R5r9iF+ZnCNqdZ
2+h3Vdmymji7Gua6H/UXKQPLtp4qUJr05kh6jmh7EVOo0yAyhQEjUtTUXfOJjkK80hP9TA1yGus7
K2MfEbMtCixV/1P43y7MGPSvwRmnd/VkrKLwR6uv2XQDx7dG0xFY8EJjt4eSB4HYCR8YFTkRZMAc
CrODZWKd81c+iY3QAtFgBXzsLOUAk8SYqqS4R/yGwTxGVItaEWjBMQP8yaDNrclHwSCLhRHF2rZo
p5tFTiS/1zYfvWpOLhfiucYlIJqP9Drv5AQxoxA/bEouoPKZAn6zM7G64SAnFVp1sEgULrV5jlpK
dpCy6lgA8bbLNeaaq25pfxMzJwpwM0OGBzOt3P6QXaP787qiZt+G5alHFFxWCbbjYdSdyrQ92AHC
KKQm1D1lb2k5f0sbanlG6vQ1Wz6HwboUqbXyenVAVAgkMLKGAZzoITmpMVqhlEcF/EdWSl181HW3
lgXUpvOmojImCALQYHcydOw+kcHODIPPik4ezyaiy6qb9zKqBksSxWk3ggmHjQy9DhaVjJlsayLW
HfomP3L0SpIj3ZUAQRl7RkKqQnGCnhUJruowMwm/5d3qsv7LZ5KcjWqrGQ37hkGWN4/qLwkbyG5t
TPZ3UI6H2jYJziEKB4j7196ZPyzmdmPguFuRW03pOTS/y9bAgy5e0w0ZI2M/9Bq6tyM54qQeJFPN
g+KguKiaIfBxyiCBuilWbpKr30Q2VDfZCj2HZZ9PACXwny7DQ7+QAbIc+QSse2JBjCZIuzOpoQMb
twx6+X0L56/Fzo/bq6PKW6Se+7aC0jXijfUss1YxHAAot9LBoQiKpCw0AKCCsiyIRz07vEiHba51
/NvXpKm0kmmSoqGsEc7UhcuQh8tzoih/IprL5pZoaNHB4z4oK8AaPmNbnf3WuHQArh1MY8Jiw4KJ
bTSLgSI0kp57tB07AH9F8RSDDVcfbTiRj1ibTEdkVWlrgMQPEnJ85a2YGVlPmWEdZPdICKEZVjOT
NeQeTHZXEph6bwCK8Slz2HIBHoHRQmQ+E1GgWNy64kfmeyQh80pOqvCTZib/9X36/ahL+O+so4ha
o+xRUX7n40RYSzWMzVx9ig1O49K8SM9BCxBzQV4igd5EjiOLVyeEyEGjUzWgKxSSnzILskFpvcyJ
ojtOh5wNSrfC4wZiJx1U6G/IbHepMwGt5F5J+Mkj7c4IbqkWAbN1gR/QO6X7ImOQJUffRv5UrCS4
xcpFSTY9B1KDpVRufaL6dpI35I6wtlgW+NzIkq+4J0vQWkZLIqEcIrIr3AhFO133jsRtqlE3PL7g
GVHf4WM7FBhkm6n6MnL21PqyH+fgQISA/8AJ3LHb+JBxFO0kSlggMfR8fGgq+54u1G/4rui8cfGT
1ZinM2lPd2blJhUrQE9AJAC5C6kwE6qyxX+UqwLrT6Y77RR0LyjYHL5y7MsQGMY7oSMqgfnzIQpU
T8cYtCQKsdZnwuA3BZ4MEr/YSuy6ihuOHFJxP7P7KTZ6CCMONIol8lOy34rZXNf48H+37NcJup3E
DmkrMnPqJtFG9lg8QBZnnfJdiQeLXHtxAFTPEm1MXiuG+8BrNOSyLB+ge8eAo6uYvgbRdceD3IEF
QWwYWLOyUHIO4Bx0TFRCS9MqGpIZ5o3vcJ4uGcm1PVztgt9mDpVlH3x6fIJQ+b9VI/GPfeBSS5f5
MxwkIsMHCSYhCOk2ji/OAE8TTJNPqUFKCq7f3kEWvtcJx0Acjm5nfWT0dJzls+1lWxh590rMKmbv
nucPLSC2C4y28hIW/oM/Vt+/J4pRw65711x3FTiobzrQ6qDI+7F5/g0Jzj3o0b39X3C1VCxiDtM6
w+EOseIVVR5KS2w3f3rIsoskc5y9RvQaAAZDweokWz2exzcVpidDvRL8eTCkVDYumt153O9wv/x9
Y9ndcozzYxkh2Y9Dle1ZVYtV7zwwvEgl/MYB8k5EaA3U4RER1wAy8juyGPmSQZiT1CDQY/D2IK4o
R3tp+khbmEDGS8cBJEXMGOYuv7QY2buMJeaDR9lmKUW1+ipbVCAAZnxPsOFP2EDwUZAExpWRiASX
D1Nli2rQz4AzgQuwWvLN+crfSliRkMwuYanmSXm1S2ATrOSSwIkOwEYrEFaM6n0QUELi/R3mMBzc
g9zW5AGcpVqxHahqQDVn6qg4DUO141syKHxC03gP+aw1MVHsnSWgefa/AEAMKXq3uI9yBkwED+Ky
rDAneLfh4PFav6tavYoN8Nypk0T1aGofeg7viuPaIaQQ8bg/BhsJwi2bQAt+tOFJz7ubjdsL5M4H
nyUi7xDq2orTUeKQnKfyTvIRNfa8Tt0tT7xdo83bMHibHcR+WgN41i0Fq+RwNWWZi2NO4mMeRgR2
5vHXgi3BXGqGTBDN0cM8I6/oIBc6ocgrUmPsRoLmMpBf4entBdtZH+QKUWh0ZWctekhlC7PxCRCz
0x7FtkjeHZE/1pxvxn9RrqNTlSF4z2ul+l9eJ7MZKIkwkoTIX9jKuO/s+AIoEwOXoESfBotZalNc
vYW3ugHPuplY0j7Un3YawVISqFh0BryOWnVra7ZfOpIAxWnLhMk6dIAJ9F3xIGFUK9HFrL7lsPcc
rkHxsqu4y8u6TyLvUoQoBLP+wYeRd/YTaMSyIy+OaL/rByvL7r0UiU/2g4TSpHeOnBqya+08AqhB
JuMHSgAfdxIjAwcba8zQeFEJdWCv5HSDj/ibzIytfZEDRi+qrSKcx+TDElFSIyZ9EdLZWZaKxMGa
dELOVgkXxCR5Q4k5zM9v8mpnNKsBykoWS1SkabmXblRM1TDvqdWU6bZBusNy27VspBp7lIkap6wG
icbpAJq9XSsb1nXmHGSlaTTj/MQ8LT103aj4TYxQXF5F7N6AAyPTbw1EE5+8A0wP+aZkrxJbC6BM
FT+RaWHPSwCTt0WhAxY76gY8uYRcVoQUViYQ9gyQ3i633Km2gW5vmwatYBad1FYJ/UPNvgn0o5fW
mKsFIIgashQks0p7Vfd0zqr2UiQayOgK3QGSm3T604VAk0IkPdkmWbi8ccPj7FsC8PrFj5zYcv4s
dbGtycYNDxcVTk3JLQgZv2sx/JmoLwhmqqSeiuWrk7173pM8LRCX+8rzH1OyMzp9R0lTfIpzMaYY
nuWtG+8qi9UmwWwWTB4LDcqFujYa6j6sjtgoXng9AYZK6q1h8SKJTUSIkwUFAm0rw8TG7ridSFSQ
lNHicJc1yJqWtNSjAaLm6ipLoCGEeVaxkzxHTj06lGssriQ0cFm8/jdnw/NSw+wgTeP4bnwwyZCZ
PfUisZgdLB9Sj15/H2ac6NHCRyW6RPGX6q3D77uY/VlSlz5yDqQ4eZV9FOSD7kDbnZX6/7FJck4n
tneG8vYSjCZu7IoF1+MOJtMdanjPT+Ea1i8eG5aI7aOb57yg6s6NbVAnXWMEZagaxDxj53fYKm/e
TnoNxDkkA+RwlHMgKJe1vENLNsqbtkJ/LX5+AyGFZ84CSeiWxn4Jowr5Sbz70IvBI2EKXyRHCYLk
mC3BPjKJ2a1DFhK9tpZ2kIBuqhSH7fnEVRQ4wxNkloNkzrKwo4lqCuctKrrsIt3chOl4zTolUptX
mi+Cenz0snfT6jYSVwvdP0l2mTdvoaf9830dGWFt2He81SwarX50kvRLSkFTq9gt6HIBaoYISVtQ
1LSek5Y40up4AOUJsjh+pd0WzaGrWPSXPohe0cu6QDApVgsglBVSh5BBIuijrRPVQCXUfdipv2iY
EUNmzvc+HJ27HgsiWBYZLw7LXy/vmyRfEPSbkfgOM+0tMJinsZ6Rew2U+9C3C+D8siav9kBE5y7a
3VGJTtxiGQUXa/+L8pPOTdUnhs1QxsqoyEgk67fRaK9FHN3njkVRP0R4VyyFCvwaECiLCyxF088a
/z40KZf2IWmL7j52IFulfn1K/MnDuRaJr3nnwPKjvVgmvKeuMXt4IAaBua+rxTnksmHKCa3Nzgu4
Pnjdcp0FYbZ0TrvSUxP1/ZEobaLSz/1KrIDFr6b+UxRaDjS/2tr+P07zPS3xwjoVxJ/RhHQ+REcV
/oWGplakGTrIveaj0srTRMCpwHBpKCWs6nR5qjU0uscKSHzzr8W2GugXKXxNJRDpBYVWrcsFaHar
L8uG8uNpMzBRO3bdndPlO+Da2Dg1Gq+VZvNT3jK3IN4fgxBIce+ADMybaxMBy5GMtfcw/kQR8BVr
cECXpvvaGuDom5FzonLNf84IuaVucelrisDducY0boNF+0xr9J+1sVNI1aLOakM2Ae58v/hsuXj+
GhVlpSmZMOJwU1BzSbVzfWAQdKYi1B9QGvFphDc5QLZFX6a9piPgM2qE9E7dirp96YPyZcGnY42c
4/0YMslOq3MRV8FTJKSnjIo6inPOO0Shm5G5n0VVfZRjWKydtvTQc6VWWs27SsVviB3hbptNBtWy
1Nr5ENsgir0kfXHIrPTPbPmfiUjK5gHVETdJh2OCAB13SUTEcTq8RT2aXZGhPfYm+qpZUqjtzCEG
15XqoQkXwEaSZm3U9UezZK9o6vyhZfGAdyAVFb3+1PziVZ8iEybRdM2a/LHKaF4U3WcwI3Ro6BQ1
nSB5GXPUP2I94RZtmvE11gra0CUzmQ22ulNg6SNgsOhrTues0K/5wKmRGDVH44iwOzo19hTkrLMJ
vbEWba5OfxoW0oS6yp/DOrjHYgvBGr140hUeeXFb10fTNK6tnUbkiGB5hr5qj8rBNbFouks+GM9V
An04MzMuRMh3L721Wnw7I9Xzz6FhPhZaEZ8WCzRcqpCWRfd2UYikuxTq21jhlgia/21uSuM1nKjQ
jhm1PQpHX6Xvnsyowy1sQt9Aq+1/CHtw2zKHHoaOopcZOsYxKemHZY0DEsVHwiv119i40bdcLItg
ivJBzPx5sR7elQsoqAHVeoriT61GJdvTpttk+SNZ3nKt+uVtLjRKxzAL75ySO0CnMNtsono7BPN3
EXinZC4huwRgx2MgGL6/3Ae9Y0DN0ikLDmjDBfFXlKmrObrXpl/AmYp7WmU1A4o3wPkXA8vpKU7B
BJZ5ROGg0I9l7dIr6/uguIw2nm9eBT2osDmncQSijDYi7lw3AcZHcKKfp7jSieS+d+zn4qIB3UGH
duZaAlzrEcvzdjWhBAFSxHDW0Flw5q4TZxcvUA3KIsy3OVAwoOKs2yzQYcA53nfd4tugmXikBPMM
rhTM5rpvwmSr194k6hnuyeoRJmJYkXVDNo1M7idr6Nm2KAiqyHkwNP0dp8UMES0NpP34bZbRC0z4
Y2zFKP/SeG9inTu6jht8ZwUHhGsCVNHLY1N12Jx41rmLppJSOpd6ZBwQ5unNP62LwkgKjfwOZg1u
NznQBi2mLLvkC7V0XOR0JPnWbdMhlx8YGfD+JT3OtWNLGWGBmmP09MJRcYIHEtxZxtzvi1R79CbU
5IAn5kbFYp50fEF1zlFOE626Q78F2nvsnASoWtj4Sk5VyGEPD9/1yNQLfaQ2aS0eR+lQWBac5kC9
tx4GSWYy4K2uKK8FKWIqcW/P14Iu+5Zgor40CM7rrs+4GlaVZmwjbxhf2yXoybh0tO2S8WY2VrLz
bAIeVwoEwEfEB3Zz55YlAaMno8SES7+fYXDQ6YWoM/iTsPqq+KBpU0YzybPm1ZxY2aXoKowt7NAN
kXmB5Q0m3+JoxdRuui34CSEWO6DWZiDoYy9ND90DQAI0AZ8B11IADF2LL3NiJUenTKe96zgB8NcE
oAz6frgOrAI/ojVtz11Bxa5J0/sAMXDUDmCVrGvb+JO1JnLP4E93LSq/FPX6haKfph/tPploz5nx
TemVOiS6bu2MuFrQ00mddV7i7JpQGj0staTqqRbcm705hiunK9kLQUEmRUWrvffGtK5BQozxKQ4z
bNebotrTiKS5lpslqrFuFd5iz0g513ITygROD8c2sxrgII3+VXi1+1Q7XfQ+2O7yFVi6u15yhLJK
0+FWmA3J3pwHsEV16epfiZtFnzViN3sXUiXeBVppfiHhjXhROiNB7eYQjyZscNB3snQ8kEANW52p
EGy0cXcKF9BW2wbeNrlSFGSPhTMjuDEOQvtz8nrEjXC2gICWRRWF+Kn6dNijwvxXmciZFWnRPNrO
yKxNIT48DUv6DIeqeRqUDY3EDtLpOoAHBaGUuK9Tr3XvM9XiS2UmVPx7zfpUA0drY0F59ycwI0aE
mPnogtIiExq2gdkVV3/ul7+VihDXCrvQJSt1ogOmgGSW/dxzBNi0BBkwYHqoisR7y0CxyJ3K72Yy
aHHMFjpKOYhge7ZQdm+H9MnoUAvQ0NZZJTGI9GFcHvCy6f7hpZUh4+1oUb9SowZ7TbkwuZ3YH83N
lJgenqbZTMbnGCx2nLQQ0x0rfV8WRr+hVwzWxR2497sgq1FGb2bQ3U1P3MoaDQO2MITCroY+u8yT
+WNihbnCbjB5GmoX4slUWj/Ykk703XpK0lORr03f9DbmmPyxUccRBTJEYjJRWQEvQVatY77g58qj
njT05Ac1yEYauOGA+zTOOnm86z3MLBm0+s7LUnM92ZWGRmkwP4zdx9i6b4b6x6TAQnzqR6Az3SgK
lQ7cO47lU9P9zDmyi2P85PVtdDG5d+GUy4USK3JqsNOELbpgimAb4oSI6xc0gXOaOldkutZTW6g7
U6ORTY5XG9mb4fbIqU4B1bV33hfi+VtnUEEL7MeSg31j2PpB0TNBfTtFUIsl+F04zw3M/f0cu2tu
6tNAkOc5WS53Pkd+as4HLde2NtAxA1EWXpUqAbqwL1FbogI4H216061TH3SFcdvg3dfzjwWMoqNa
ESDBOLDZKVG+e+3yGvXzxrdxkEAetyhfB/JGuheDCLFgftMweo6DGXCHOwrSAxGqCpR374YEZluF
dc+SCbb8Dj+JXwUwRFwrLofpq4m4tx8CD7IROvZWmk0ZtqJp5EEv/EjgayK/OiVY3nDp7lH6zSwL
eUxqx26zmVGRJIePtkUqovGV95JmFyOaX5kkDxUjQJT+VjeHjWnrx8nDJ5mlhh/YTp7MsJLnGDMG
O3oReRmewddwLLMz71qhNOhomK1UiBhY6p9Z0p6qvU+hDnEpfS2NeYO9+v3iJly2wxUvAQKB/sOw
GSL33XXbJ8yPUCq17oHGrUQF08gV4PUElazxm6ebKBfypTVxcHKIXPiroMV1t8TxpnPTjYyg/PsX
fg3LAV3Vln9aFIv0+EteM0SjooSh5SAu3dLF1oa3rl+2fUiBE6GWHigZl12OW2tTRNZ7iTpmysgN
6mWyoF9a6EsE81aD2mInKGaQoo88UozGkFFASVp05ICCq5Y1a9yL13ZEr6OAiKe/5nl0CmK0kh0b
I2WQmvMR+Vg6sshEclGxbjYHZD7OGN6Qj9bNfh6Tm1k5h8Lxb4U+3DywomUevM8R5VDEwSE9+C2S
w12DtHX0nJrIhdhBTV3SZvu2Y3OMYpS9mumvWS0vJAH5NmnTYIWWzc4zwm2ArkWeHlG6waAASbd+
AGgHNaO/aKiFDIN/D5/ljDAK1V8qpejp2f1ridF8pdjRyCRy9r/CAt4j2Pllx/2DWmasH4YGzxHU
KPowXBdMj/x2kl1GYiJR+oTl78bGticDGz7F0aYbm2/dT9HNmsBCL4gJmKBZFCP3QhazismEB9f/
q9wbJsaPXp9fU6e/mRj7MNRmb28MJ7s1VfHNhXfVGcuVVBsVagMFNZSLZUrMahck0gBpvqqkBs0x
A3pE0RBKX5EeS7t+wlJ057hQiXQfXFO5m3zaRe5haq2/MkUpm8mkLBmCSh91b99bYEMX7kDqSkWB
8797B+y4Iuc423jDmNl7WyMsmdV4fpg0kcgQxwprUnx2GRfRpBWNSVbq6KlHVkaNqQyrc6FSNkjJ
NLFe+HwVenQGyuNR81U46CiQh3FbuXNqRFI0RdsPSUyeuR2svcPKCRgO+bd4x9bYJo0IIWDJC1sF
TRq2adCjzNlkTIcCCQDKWX3pVv0B605Z8wNC/u9aNqMABJcwPERG984RwU7LMGCY6DSrLUK8J8ZL
IoBbISsO5eB3P1XlfRY/UUDfKsPaRCrb8fAucGa+sDapEB65jXYP9mCc5YPw7Vm1G754rYfd4MJK
Re+xBluscCfXnp2kpazeRahvjKC4WusFuWVUa9sLgkiIuaC+hYTlxuuRggns/M0KP+RDWxbXAK9P
xIoHA4ppxIqSN9FICq98HZUm79mFDiqtVH69lGI337CBfLyVof5eWg2yACbNJ6NAGPUEgLu+uFAA
foqo/ZviN+Ll/+xl2rEy27TLYbK9ZMi98iezV7zm+k2oqwA/noJ0OY6Ztk+9+pOfwog68FOhbeVI
xFoK0JA5XNlrZwrJyJ2TmerFPb8iJF4bj8CyRQfOecwtZ91xNMo2Sbrp6EI601n6aHvzN6WDp14W
rDJn/hPHvCZl18VI5vth6jbdjDwG9kdAsvkycNNeVQNd2rSc7pFr9bNp5SH8JD7E8loq/XC4prKA
lo0q1MHk7IUATi82PLv1VwxL2PbOrJVWL8Aydo8eQrfrsBofYQU9JEOPw1KzHaPgxbFrtIZxjlSt
OQEQa8WWQQ8ldHMvPZrT+BLP2bGlDUHt+w18TBDyi5mGqbcQjWVXz+Ac2vRjKH7E7A152pXPd9sZ
jafuZcyIm8X4orfvCePNgIhZ2mToiMqgloS8pajWsnbd5pY00CbBJJCvp46+aS3MIvhlZr1lhegF
18H+x4c3ojgj2IjZDI8v1PfIddst1rIDR3H+j4AokzLotcx1aporP//HwSKPmVP6gzq9wbKJc8DY
ZBGxPj1KbAl7oPeUyhaODTOo4df+WPlXgFZcyOHgpN1KnqebKXei/coz9VG6HYCPlOqjdz3hw5qd
t475kHZTYLdxXxlIFFGI1Yqr2/0g9cYBiWSMjd2g7T940/gnQKmO+ELv9JEBnHig0c8OGVq7odWt
ZcZ7Q2E2C32AT8yAIa1zF3jv8cAQ4tUDLKMZaQp2gIkJn6xSp0Uoxvlxo5excTHxAC1FY8P4x391
0EpifBJlGlKcR/nNwFxQM0Mol3RhKowNgt4wVc3lzUPOm2aKTNfvDDNdsmcZqsm4yjFv5l88gBf8
2Cl+RM3fMRNv9WzDb5D88iKy1WR6cWjiiv9rKeIwK53OXr1yvgwc4IX74kf63jeeTJM2c7n1+cQt
8kKOpc6Li/EC40W6B4EBre93+cRh/Qix/5hTdPFQXMuQ/DVlqSWdhrgVGIR52QMzvzN1SG22QVsa
IzEI11iAbiXY9+mwknUoj8Y4DTHeCFm05RESnK4YJT5AgVZKjuipfGIZ2oFV7SJZusR0vBH9TByS
hNDYG8nP75piODjj6ThTFWbp8pjWstBlArTf4y4YqTUZnoHdOluLkWEIlhDUZ7DjS+m+KEdbs+p5
40AyfShP8iduQIF7AMUTNN3GYBXFZLJAI3hEJuW/icqp9HN6TSjJwgTb9Clt41jAsEgreuFDYb0B
ao9xMq1gsFrKP7LpHdyPQz06LA1AUh/YJae+fiuIsH1+qwyHPYnyhSm+7jDQbTPexYZ/b2fDBsTb
K8FJPrKlETnVtSA777Lk5gC+hbd6ApiPanTyqKPuP1oW6FO6tuQOEp5Cs8DAjups456TBQEPIgoD
yLFm0GcM7Oo3GNSjDjmOWSfoSRgY1UJhukPgScquGJ0s2WPUYEo5VzDnOVF72P/pck4Jt3oaatuZ
VAD6YU8TEwYThot4uMTrxmpPndaerQE9N2zaREqjY3mrhBZWGj6K8DujylLTMwf67jM3p4vMBPch
h60ARA1FZe4VvpIVzoaOPUChmXcfUtmXiOwr6zrUI0fVtm4KeJMhiASdP9qOAI6XOX2MXVkTX/Ss
TghtrKja7dj6AZF9YGADI6xWQYEojmUjhDz+IZwM7rIPQteSSNmF0Vs7z4yXg8VuPV/qPgnWeqmt
BsM7ljFsPWTrXsMBG8t6jKtXVTfJQz9P1eeCphkG5F5HTw0tCorp4dtI8Qgy9i5a4lNgJU+hPXxL
QBggh3Bne6EUD3xs3sK5+ggij3Jja1K4LxSeV6PCQTg+ullMGLFppcTD/SBOwMuElF1n12cz637s
wGo3vl7hkUnzirqbSXnH8Td+pcAkeAjVFQOTrmkz8jUN+EmbNEJF2ckALp67KUKgnUdHwcMVA+Dm
nekPB/rWrwhzflLu4ZIEhI3qZEppQixbizcPRLM2J8gWo8OxsnFF/yaHoznucVnyKXjmiA9p5T2l
2DdJ+EBVvFmadShpHsvfTykk/ApaH/LvFLH2LQX4w2SRyRtR/2UawdFwrbMem49VoM4U5ncm0q8G
uVHWxhe85sJVngZ4Letw+XXLuJu6wkdExDpg5Y61MAEWCKdPA8y5mOF3H0BAc72neZaqHA0tcG9I
Ca9LKQ1AY7N89JcMdKwKF/dapEYwFPHLm1El67yKr7yCzlsnQc8kpWsZJwOz3gFJLTWeRl9/7XF/
YF4AS+VbnywQOgOSIaiamxNsvmg9tDNM1kSIGNy+E0pbT02B8FeuaS8o9vxtCgPcQVeeqOVALy0S
evrTnhrWLu/xl8jr5ta78ZvbpOgbBCfa9n/yskGSqD/E9dBjGlC8BDn/Q53ho/QoIBlDew49BLm6
7hF3sJfGWh5TyCj1YFzKHs0HROw9rvDI46xagi6L+UKx59GlnBVUdrywoLJi3ZjWxZvyddvbGOI4
FgKfi8s9DfP3wwyK/04CPAZFeD3ZWCoh/eFlFPAUOKIKVG9SOesafFE+4NA0ubR5WfWIMPTfk6dq
In7xMfTBVVcxwBikGwVpi+BxPzpPaGnGkBrTzEZIL6rDf5CswnuE+F8spFFG5dJnCXD5C68Q/46Z
rs6jqjcO9DnfmpFE6A8BbHffc8KTbjo36eLUIeG9ivZ1mAIar+2nitFK+6GCdtNdgpYFBfqdkmeM
UWJlUWr1PksvfPfd4nPWi0dKfVsRUk1qaGiAzgh2evg29fOT6gQGk/UPYUUqVDUBjtOuqYCvY4lj
wvhvDPc66NRiokUBTbE77vzdRZvg1WaGFnE+xmRyyFup8mCU9dXlpmh0Deo5JVu0zE99PE6nUEue
8sb752bDrghExiCcqLSi868n4cvi9Ick93Yp9lW0xIKjmesvkTXhMO79mYPiDWH7e08VCIkA8dfi
/djBkB1snXtvXPBsmo8zD1iiVjPQiYbN1RdHGl0bt/UfAsyfOJ7y8c5Y7LMPO3uh1d9XiJjRSeDW
8hoCUqOBtHXaZC8/Nwb/FFUY12ieAYAeTFM+lCky1/PB0PtTF5tfkPh/fMtpr9wRD4UJwjRo+ze7
sM+uwRBXOgyhCWhHg3qyjpYxk9x7xg5a0yVxnWPCFk5qlOdmdB6KzLokquPCgEPOw0TF48FpvZos
xB/gFwN7snTjxcZV4G6yRg3gGmmm3rl/uwxDE883/wZ+8dhHHi44g0HNvu1fY9BYKFh2O8+xHzwL
QWynS/QrCJXxBEbAo7pkXJGq+ezm+jHEBVDzWaIOli25R4+pCs4Uuc6WN7/6VTQrKuaUvmLL/1fY
djZtKFJqfyYr8jAZDzP/LUYpSTOXVei6pwZlq4S6SUrShNUL1SK2WDawtqjHuYlH9ASHM8W7kbWM
7cDFs8Wpho3sVK+zCjb2sKzHvjEBf2IcJGqDpb2G6b4LGM1CRza5jDHgMcDg1f0h9RfgqiTbykQP
snFMnk4Fz5RfXwzbwrKkD94tV1QemWQRZIia6nExzTMl9G0Fr8m2MY/LTVQCfdKOEypbWCt0gkae
Bly2VdNBHuqil5IGELof/cPUhApz2iDLEQuLvzOr5GoxAz+g36T7yXaalYlUe4jUJCryCUDOFkvC
KA6Aws4ktZicGBYYIm50pU590m58UP3csSzGg9bQcAdL0PGBPXcQWDjXvpSlU2OZxB1CLw0Q1MDF
VoFmYf5b0x3BOAG9ClQYgSZEozqUswfzMKznnV8NobtqlkhfDX6RZbu8pat/i7pmBk5bf7Raj9i2
A/Kv1+aJpCAdFmzLC62mUeR5sDc613evYZ7rZwhWy3TGrB6FZW0B5doMXAocECExZFSdVFFLnKbZ
BHWqG9z10bwoIFbX29rup2IbZqkCUNt2+7EvrZ2HLs4bCPL605CWzTqxF7ImNRsbChibgFMQqIGB
uANy/i+u4UPB6SwbRDXuCew22IlgGPp6/kvxzruPzXDcdsBfD6ixLXeRit2zGXc/Xe589TYNtW6G
GTNo6NKgQSetKJLMsQLg6RrTq1W07rkOAALRPxjWI8p9qJH6FYs2zjBP3MB4atc6opmH0I9GMANL
Yn4FfWB0CIe6wRb0jH/xfAsAq27gx+QPIUQ+LxnWRYuzDzsaw7ehJUcDF43aG9Ex9jNIihnUsjDw
Q+Tc3Pg+5eK2sceqWLtIia510KHXeUgRCMgiGie4O7/Oc88Oq1LzsaRVyoEf/yDajzvqODeoy0YF
6Ju43LSIYaOHQD5GCRZd3BHQ9USXXotCZ700AR7I8doo4IQpx4yp2WCI5Pm4zcxJotaOZoEyHSP7
0ngoiCchBQTDj6j4pYn/MU8umAFLS+9BzIALD/qQQ20QH1+w2WGCBS53E5J6P9FYe01krpGHbe6G
Ov7B9Jqui+1DtRyR3WnH0vg2h6J+rgRcM1GjPWmRBuME3JIFfRFn4txVxEoPa0A3YWuowA1WtRNb
P/aSB4B7OAPRWqcrrwftIWp84HeIW6zKEjV9zqwez5LcsF95/IXzhYhfLWnxWIcYI+H34d9wV/PX
Y2OZiGKNMMw0lTxUtpdSxinjBoyLieqzZwZ/mqwZnlnR0FyXtNv3fu6xmCoPmzhv6ShtWsW3FaAv
1eKrfEflE5AnXSYv3i4AHaTZNDSA622F/GM8tO8meK3H3G7NHgF3tTxbszFtyuFh0a/07yjjeHaG
RILC2Wge/T8aMmomApX9arTwgM/5fDtLL6ATF5X5mNYufZAKER7qAO6bH0bsHWfqQnoMbUPbYEg4
kQyAAXdZ9A2ch7tfAwQEWzqoS0Brm7XHqN7Ndp4+O8s8/THRZv8b/I+ls1iyHFmC6BfJTJhKbesy
F9NGVtAtxhR//TvZ81Zj00VXlIqMcD+exzyvMVF9UHY6fHwGsaF2NmEsmqzkoIYqP6RJMu0bzy03
VjKiCTdC9ZU1NChbB8lRNrKtT9okuUWKiWDLKw5+jNedlznO0IhW6ew+WSLqYKtO0KpH3XQxmzR5
Mg2rO1Xc2FAgluVSJ7mgWIbj1Ej1Y4Pa9aeiJq1tiKsRS5vQviH6qNSE9mPrMVOfPD8YrkESx8Mu
T0VdrqJaQZGeWpNhCMf816isJFyHviRXaQJmuVXxGDwaViv/VCotXsy524f2Qvt8ienQ290mLHKo
87GRVmuzGUzQF03aA78xaTywrb+oCckWNZNGGZKEgpu2b4OXHu+HjapR2bSjx74nMoOX9I8xjPNn
3/UhUGzLBpqXEYfIhGVTFUONmBALpxdZ3o5la7qR9+VcLeUzDiHziV1FTyvHXaAziPazjcNxPzuL
hWetZiSZeNEptyyTPpI1kSaEwWuVq2k4x3GJ9mAO9GthmN1wUzbIlEHl+3sG4HDBa8m1LTKm93OK
TV1EvsleMEVGMfrs3WOBFr4FfeMtwXSKmTjdprHH99OW3boDdrDzfIZzbt/UOAQwwPb95N1KyA/b
oZzwHnkWibAewVpV1rc/pIUwbq5ylMgFmUIJ6Vk0XTRHfwjK3djZ9GzYma3HUbhUx+IXrWyHUb11
sXk0LgaW4l8JKB9yI2PWk9FysEx3ZFISiQb/aV2f/v0NgudRaNfwhYURlKcqLRK2CblD51vBvEBj
tzVi/gYRGMmD487pb8p1gchdDvV74xXD3myT4egHev0k5fdqjslX5/oVc0KBl36Jq5vBSkLvzE7Y
b/rxfGBGkFzrbvEviaXmx7S16f8sbG03C90LqAK1sl6RzjFgLEo4Or03vgCvTk9QXucjIMgYbPVk
MDxFwC6cYbnZgRfTdymorwKH4alFCiqTO9e6+AsYH6NzxC5LZ3kfVEZ6sStl7WzG/Gub52tF6BJm
3gWVZJRQ7AgzQlMqCTAPeoShkWsrMoRR6lEghcxPi9w4ZLmDz7vBdzoYSIumBY7dP3IQwdwV/Sot
2zVR93B/Q5FxeSNnTd2REJMzn/3HD9Klku+w/x/cXGytxC22oqhBUiexX0CUZUgfAPhgoME8zRIe
apIMRmFsRQmJb+TwBWYk9y0xicz35uWkesJvKoUAi2ZBv+5GmgUI9yAQKcj0KVu8fex5EI9d3qyL
6xKUQUIDAiEPYsbkxLDfrXavTIscn1B8EbdOt6+GiCBTeLnShklHBQRUOh8K8tpQNTRBNmwbh654
y8U/jY0/XVQWWXQE5fxI4VtsfTlEW6LZ0bfrL4RaMrUIs3pH7ejtvaHFScSDtBq9xX7nkRVr0w6S
g9FM5rUaE7WNyYlej7YrycZEcuZUFZMKn3w6pBgDUp45zdvvOFPZc2YP0UeoyH/zIuzOMo0dlgwr
OMVt0rwKD3mjkdqw42jZAY6xjX2G83cVMPrFIDx7IH10S4vbc3oyB384dX4rsRmxWO0ta4bnRQeQ
8X+fJZvedw241bIqnxBYoRIqKyrWOh92SS8+NGgY6ckuYkiakHXs1PIq/O59poy9W2DAVG6Ll94F
vzRVD0Hp74XW8jnG19AKemYJL5pqcpNrkPbxJk7dDzPMPqsGzIzVl+/SAs+HYO3ZWKAvZR3N/jSH
omKe6ec/5l721jX+J4T0o3LLS2clN/LVX0v2yS3/HQXvby/r1pY9PnFV+aGKfBkyivqkOPkOIsFw
yO5LW+w51CP7d4ayMWOrRO2WwSTsIKh3kxvdFylvbuk2WNf7FxWk7NhmcENxHL5kM2EYLez5NJpe
3Sr+Frl8tpbuWwOqrSXedYODGNPHVdYfkNDcxFg+loyBATTBicxeFjM660ZJGEFaR22GmuEhXIL3
XI0XeN/npQm5mac70TdXbRav3FKL3PstYiRSdofoLYvao84gaGFfYNYlXAEKm2jbpzJtrlFYnaWS
5zkMMcIq3P0kxAQV7Cp0x3e2T3HhkUHcxYfZRtTOr0GTte4sBh2keIZDvE8iXHXoMFapSVfYmJ8a
r/6TedUzxQQGpWA6G6XzYLc1c/3wos/SFBX3FusFXuUe8kR3EuRZzKq5MIbch337qyTUviGrj0lo
Q8PGfQOhsyAXuafhPaUe2s+6v/BY3hAufU0sRHFt8k6JH1m0Isa98Xc6VKe+ljxTLi+QYNlrrH6e
2o+5Mg5W5x48e0GRRx6Bmz5B+dlNI5GsvRgR+fRPJhiCzsWGrpGZ5MoCpYTOPYN5UKgRjT64FbV/
JGLlIZxpxsBtwufOgx3T2LJszNfknIMKmh7MNPrxbG2TbN67OjoEabe3OuDflcSeVwL7a3l+k5rd
qSfi+44sRq8Lb8oTK6NJUcPIbdvEx6myTDjCMCwS7yWuHIDdwxtsHdKyhwvwQujG4lY59hOqaeiK
9MhZcTIa9/mDJO1F5594JdUn6lA9BHYwYYAyNVc+cVfMnu+dOH3tyvEz1dFjVfQwFfHn2HU3R/gf
WIWObYvBsLJeuqzfGrZ3BJJJsVg/p01xqYky561HHGW/0QfDorLrCVZAAPiNRn4TtelORvixTePS
ocofo/FhqZyNU7U7iRpxcvp92FnXtvXYOwx0FwtQfqvZFh9Tkz9y671lFErw+3g0SeuwxW5huxS1
3mVM8p2c50M8BDczZHQcjfehmO/HCsgU3+/aBbk3qC8gxxsoRdyJoyQGD7YxL3Hl/pF2+jwHJCaP
sXOfI4vmTYpMoORDpOTiuTOkJp3PZjbuvikNBvMozfVJYHnJ100VP1loTIFeOhudvWuZwPbi4tfE
3+TjIhLVZzPE1Pv9R1tZf5Fp/HWbjrM830gyQqxW0VMqQDfDyHSeZM22stTxiKnJSMrY9zaxdGTU
li23bdO8Mbi7dUnNu8fd2OX4jbdmy6tE3XE6x6eUZ/zQFOX3wgmtMnOXtP6/TzVYBZHz5KMJbnn8
XIi/Mh/fP/1gvzI+ewPLHTmlA7E9TOu3sZj3nc9G2CrJ8LHsl9a3sGYA/y6X7wSt4R3u280sTdzA
fsdLwroyWUX/l/3hDhyRS2sQhkP2iZ8/mTroUjU7IUaCE7kYfC63nADui11ht4SDYAOpepIrHNeX
cBOgEHcmPhcUXPVhaKFvCYQyRGhIpjHcHOtFza9hmlgPVjtK/Iz0HzRQO69v0vF3cz0NL2FevSW2
9WqXJq4q7AgtckWr5lECBiHm5CHTAgbZoFKXuTx3JQO6UNGYHYv+XaLbU75dOnunKqpfV8z+wyJR
ILAhtIk6tpqHWJnq2TZoOG3cMBQTootk/FMQ77XlTxboZ9BuxE6A9Vqw1ynbaHyumL5AVE4hf7aN
Lc5F51ebsXLgTTTmsiGYsiamaLb2vpztg0/GE20QJopBi84zcWWzbxKn2VVube9EG0HtUZ5/oJcS
7UmhjvYzCoRdFPoC3aDHvNfM0gOxW8U2FUK/7ccMrWHFEAgd9msk1bjrEsr9qW8KiDATKevKFhuf
EfBT3AZqFQRZpqdSxdZOunA3Zy6Sm7RpdWb4jxSMCdzMww8FrGWnO4JPbmAMm7TvUtbi5Jc6FDtd
PKTPlkdKwl2DOwAImIPmuqVC+zRbmlmG1/Rr33eovgUT48QnbI697UBYiCsLZ83AIEKzXkb2mxI5
ZCjeEzvb1ydu5mo1A665zBoMuBHGvIq12k3l5CJG9egfMaKTrRjZbGSmwmhPXQFXYJW1IUj8MIhz
b58Y0t3POZ7mzpbqOGW4GcZwsbe9tDXH2eiOs5vlz/CSWlT4LQonf2ytVwdKFVHmGO2Y1fm0W+vs
JeXwTOxHcTjdmf0bQcg271PlNjo3u3cyfJP7unZX5bxPmXvyvDTzJQl72oAB/HPa1PUPSoyFhCym
pTgGykViejD2QRf+E72BsVLpRz8i3kiZMzWHUGRHZIcI/4nlEyBX28c2fkuN5YqNilvkc5bTziPY
lUJzVc8XhP53ulVY+LSSGdNHT6Kc1gamn7YnoxulSAy4zbBXfGD+z3fQ006brrqfOjz3Yi/h6BTe
q0V+90RXvCve3ITAzBOJiGnIhs4lrZBA5HQEn0boc/Gj5qfF/Rk5dkF+HJEQK7gOGxOf5ohh0iCV
lT+Tin1BYETDR+AzEpbUQy/tCDbkLPXiO4gfGosYoQvbddzmvPcJ+CYv2Gh+RYJI5t8/eMtby+lp
OL32ArQ3fuMs5+YrTWvino5B8+40MY2lH33c84L8i94/p2u2IMn9y19v+PGyeNL9YTe5Z7Ktfx8H
1trWburcO30QZZJfGzrf0g62bZSBlPC2nER+LQIIfYRMVkV3b6nggA/6QIw78pzXwvzLSQvqGvz8
I6q7uwrDZKXO/CSAulUyii3HKAky5ID1vWDC/Ef1IIwLB1EYqA+HaG31+pA45Vyblo1PUw36pkiS
A98nnBtnhXPJFwOtTcRFAFN+Ro7BYWMZjWi0mkQpzU/6SnN7ceo8cGCGRXO2300NTRDrnXtOC1u4
M7VWIc6+2WOs+baCQp//mKQb6WmIW7crbiFuCFB6XBvY/Ssum5r+zDGGBrTv+ldwapPsO6UE6XNq
ZaoaGjasKSRupcgRb8bCZ+x5dPg+sdcfhrLNWj4WIkpNSe4LwCPrBSWFSwwl6c8m0ahEGNojeiUz
2HOJ9SVjgd7pK1hgGROIWQPWiAUOKj+QRjxyIWT5BSA4+56YWoM9c1sHmGv4JWRO/XdGRTy/68vs
znCGfZAK5l/OcxnPKAM9ypFrKFmejWXizoSeiOMo4RHnFuFzc5QsVrr5vP7v5rX9n5DFiy9xNbnD
uIX02eXa6D/KwXJ38Z08W9wamSW4DFhJxQRKBSAIP4WLY+hfFxsZxJYqEyEhIrP+1ZiKM0/b/38d
Voa71g7oIj9gvjjq+55HxWr/pmH24IDDVdWtywr6KdRy9JbmdKPXlb53j/p0tKBYvZp3TLOr5XDR
q5Kk+CFykX9Jp+wFOvVucNnezd988mig1cOPqVbuxfDGAJDt2aMXOrv/7jp9avXzwUFz+KX9yTeZ
odzoA48sC8EhtiHCCUlhtYZmo+//xTxlhq+ZyFu3tH+jdj+XbfNg0Avdu6yL80BUq2GE69kK0WKz
OSSXr//ulwW3jNf9ZaJ5KFWwy43qoFcOs8b5pLMZEexYDAShhrRHPR/S32im3Rc75S2m2A1f3PhJ
gH5jgSDbn/MEb3TT3Pd5zLPMlLWvmKGX57rr38KIypoFLegM0oOQkkiiIdNI7Zra+PST7mGug9fA
V6c27DZuF7wsbnMqQ+NqEMqbLuPfiXtgKQu8a1XwKBU3uOl0+5bTvfT9WpGkglSZfpUarqqbCILu
v3rEPYz7Sfxt66+wtN89g4nsUL1i7/lRQUD4q9Ot9W1uLSMNz5nonWxPNOOmVez1OWLL67CgFedI
2PeDU18NjBCEpF0cNmtjvdy3bnCfNfZGDS4kb/M2qfohZH96R7LkiTDQDQplvGAMk//dAWQOuM54
1OfPJrq4IoCoafuXymVYCUZgB4XD141XTDFhtU4SIe6iYSkY9TPFIz+HETioDYOMu4ZEPXoVXzJx
blHsfydSfWJe29SsH/jlLlGE/tgFrXKnCvx+9OgeYzemI1sfHSZvVp6ihynOdp4TNqK2Jo4Pnk7m
DkvouGimuVIj0GJPiR3ZrTsvjXdm7GiUC1I55T/7XUQuFDeLVdVn5lu3IZVH1XobEpWZpOGMcip1
6puKNkjAnJmrX4zBFqsk5mcQu7XcOQX2VsBZGdkFNLJfA+UcCsn4pwsiUp1hx4T2cxggpGoyNiOo
tHh5xPd15jBxrNvnsAUC6eYQR32RV8TGepzI+SlQxp8Us9Ka8G7W60Y3LWMyp6khk3Q61VO7m1P0
yqUrv8KcPNhxLH4MfEP622YyPKjBNonR0GQutor9Xwd6JBrtK2SdfScR/M25+ZBSa9BaMNbtbJyB
1BMk5byVEEwaw31OFbrpkYEaY0gTnxvapIM1oPTx5nef2OZ/Ry6GdVqb9wi1d51+PpvoHJFjigV3
WOs/H1qAycFfNXn64idIQmf1bMUppF/ujkQw7E3TW4g4uG+MX2KySHZA29o7784QbqteHcCeYXgj
ANVsBTYhXB8NLziAvAqio+MVz7M03sKi2MRSf4zgOGPbAloU77yw2U2KgiDkcdMHlNnGze3Sq+VH
O4RvV58ppxfA+PTL+yWt9hilLo70r4s3HTwIj7KXZ/ZP97WsNJDmU8XG0YTn65M1GrP1riNvYzLO
WeJ639flPhfOl5sbL6gMfhvTWzOY03vZI1O6vcj6iyteF3h3ERaBUjBtg7bhDWI75cm2nvICO1q/
sh3Q3dVyqP32L+XupqZYbDvEqQpwdq2jKrjXw446TZYXPZlZ/bvg8QjmIWn2FYNw8GDe9xiUR3sg
d6mm9ex1ycdoIzeGWUjH0Vwb1Nm55B0+KPzRtPG/hcFygYLQSuH7BdgXoTS75sDkbLR3nmleQcXQ
rAvN01QIJkgQvuOhPtkB20lfZ6YhD9SfXVIXhqOx6kvJPoRwN6CGZ3Cf9EkGhFHWrUIxcGeqZe26
84MXoCaLmhFhiJ/CVWjq58Kg81a4pC4TI0nTcDb6+9KN93UbXO2sZnGhddaga4d0MmBnxFAQB/Qa
vSm40cLaTzQmAxJIiAeq3ysBQBQX3i5zO+QKEFFjmrlDEW18w7mvDMQ73DlegvhOqR29U/B909Wb
04+6zJ8Ti3alym5eXhEv4eTkukrnn++8XfVmtc+ThSk856knPGlGb1zn6Gcvedmh8W8+p5R5yOKh
I/SCD2xhdCExkw3FY9Q/tIFFRwomeToD9S/cg3TVIcc5WQ7Nqq0fVQpVkz/v9O+FYa9zVR+kfCZf
GCfXnWL1rOb7ucUEiuZOmM21jlM0sfVO3yWt6THmSE8g5GYqCRV86osRQhdrTHXWt4tB6E3H42OA
aZU4gdJKvC0FV8LBHi/ijSnxkfn9mbhubH0kCvC4DR2zhzFAlPxXpcYtr8YnNRMfJl78sN7q01gR
btEv7BrcDi90hqXT84jtjDY53vNqyZm0E3GE3nwQ5i3lTV1b0dEVl6LqrzXBDg0tIaejV6I5PwED
gbwlDYGPaKbtG+q8TV+ZUAzA5lgo3sM4X5eC7s/QXeiGn/16PIX1FffoKWT46bTjWefIUc/OiGNo
m0v2U56hNmbMfK278MBdJWjN3E82xgTygMUqWWB2kTl1Z9oMsXhZREF3lSxxdQNPI0J3XdO5Qr7Q
5o9FLAHGFJ91ibhXUzXD5UlDMBPWWFtVZ8sqjgzDP+xhuZfL+Biho5lqTeuxvguKpHD2jky1TrzX
Vlnao5fp4WUEZO9k6OUuOnV7NvML4b3nSNnX2MY3ywglqQ1eUryF9ACDeDGXLLa6eUq76R0s59vQ
me80gVAxoA0xXueIzPUZbQ3EOY8F1QDnNaKrcoLufuiKa6gfB2ZAmyrPHsrp0csYBarmzqnJV0o9
uA/yjpgRutiYXIp4g5cdxciftGdPi2Vq6eXDPGGlafTtPBTyRQ00njBaxqheUcDSDgqwWDXMV1NS
1Lww3ETIW925SpDDQ9NAtqhPfEt9QoMa4o9Nr4W7LQtTJu5fXQyQ2omBvbrXYCg3ggzuYQQjY5hP
ZPPuVK1jtxcqbzyl4XhsY/e1gi86Dy504EfftkHOVds+f3TgAAYQU2w69QUsXHIdn6Ht3ic4ywLb
2FZBuUX5QSecDNTEh4ChdyW45bk8Id4JOJ5Pg2PTdUvYRn9x1x3Kro3v9GMTgziY0vma1TCyeGmG
5etkv8EgY9txWDoSyuZlR07Vc98ZW3NCP1hY5DKiKOS4daVhUHf1vD1bggCmf2NZ/wsB0l04OTvF
ENdlFSgCBnXFhXfqumu/JekbkOIAaeGr5yPGy3dd4JjhMSopDXI72OsjMb3wbpxfo8zbNch+kAVS
p8D/E9Xedmi1hM6e98g/ch8p7I/etBzToUDnbR0HQNTU5ONFi7H0eR6pZawu2wzcdgGCojum18RX
FWhy8DAl/jbn8LG40evkN1Y2TUrmFQ3CChykE9Up92PJMXP3gk4+/Du5Q7yrQZ1USOw9thuYFM11
tHwXTfAJZkKiCmMQj0O1cp8T39qmRfVeowTokfrYrHboQwhEI1mjht+6IJeVX3PWUCfGCt1Y98Yd
rXgP05M+6vexTX6GHVtrvdjkrLmZtubOFPU2NBlJe9Wq8GAJM6PIhHCMMstisYyn6MFB2UEJMb4w
OdQO3zt9dRwyWO3xEqXunQAqXqHRShp5L0KMHORx52LSoXkEGmSYYpH5I34umPrjeoGKYqIgzxfz
xy/FFtuCBOrE+K80BDEVozY/5joao9yxsyFP12EqbYRUsgQIvdgMGWjN7mPDeIUG/qum8m/qlgn5
H0LtgJ9v5iXn0aLZngY8ugFkO3kYwWflTv6n70BbyryA3T3eO674Q1IfW0pToqFoNkYJepV9WiKH
b67SYxRDChoKNreRi7NtyumQWZaiC+VUB2SFF/zIG4nVD86KgRwOKFNsI8AaJ0VTESdHEP1GJZKJ
hLME1uGQG8W3K2BVSC/c+4qpN/v1eQdSCMF6eAsIN1rbQfXdLHjUXcIqoF6YtJO7xzwYbyGk+E2j
R06N90iG+d7Px1OWkl/uGUlIGDkqojxig6P8Pa7mNy9Kzxn+IFCENCq9ud7Rff+A/fc6mq3LsmU2
vEzm32wYH4zRR+6jnsl9B5EDiprBl7/H7biulPnShIgY2yE/jUZG+EVyEa75rJdTJgsfZR9trMbd
orXkZAwnJ4veMHUdazKI/ai4dCNAmI5Js5WQTF21H06rPpjU75I02yurF6uc0WItOoIqKJCpNcKT
5qT5bIPclpK2Kh/qJlzZjQ2xkgl4pdhEDZ1zxREJZWixIBcFpyVh8cePhXwZol+4r7PmQKebmYZF
XZFshZURky73g4yudik+Bu3yqZDC3jVwodemZw1YMmCL5DaBAFqlFzibQWYw7Nhg2mEvkXK1C5wH
D8BqVF4F1oshHOB5yVGsWnZGcQOcqud6uB5EROpJo7A/ksREUi4CxuVKPC1QrjOrY9mwyLAPvP7c
xBKmTgAk0Vnls/9s4662Rvm3JBq2C3pSH72ful8OxmxfPVRIqRW9e3b+mOVBCYbE+cljyDmt2Vyc
MN547OncUa6Bub/GjaJEmUoXOlv+C8tAna1s+ZYh2+ysDdACpg2JvX55ogZe2UHx6kmDCFdId3lG
oCTSYTbZNL4S869p4opEH8JBRH9McpDGoG9WYCUea+ZXKoGZDiYgENyCpM68kSH7sXjOtI9L0u+S
0ft2zGkbR/Q16ZMP66YGQN9QGDMXUGurzeTdqNxHiWBkvUw+c73oxD0Kgs1+YJoDZDmpT2bXsIrQ
Gz+XJlCgoe5+EruRu5gN7uLThu+YxPlwv2iZN5OxBQ2zCaZmOC3CWOsWAvP+1aiZL3bnXYNSHcdi
ufTt/OSysntBc5M1uoeBDRISxVXcosENIFqMZvU0RlK/FpWHiSsjnN1LPvug/4Q/u3cBmhi8XGEF
wacdsmvv2icPNhcdRpL5EvXpZVgce/IfCIHqCWOVqvu1O+Ld2GLlvOsDy991QbqPMHgmSQG4CVx0
Fzly7VjgCBZ4StJ46fAooISIq12nxeQTsQ93qmyBJ0h1Lqmee8zIQSWuJn1VVLbHLExOKetdJQlT
DcLxLSS7Ne+7U9sWfysPE25Km50S2bqNFcNLquk6rV+KlqdqxO1eM1Obq2of0mnekCSZktQ5AWHh
4ZqTmVinpL0vcw+zOOZgEX9ldf6QcFFpeLMFs3AgeWPHXMuc3lwflG/EQ8oLlpKLMHXhRlB/iGFb
2vg8MoM4VzYjPSf+NShg0zy72BNufTajZs77DTnRkVEmicV1T6nqKsDFliJPQXQOmpPpSUz5Q4hZ
0c0UsgcbjrO7oEUnqlGf3aHMfzs3+hM74jWhZKJiaHhLGQWrfm3EPjsYhnJld7OG7hl7MlC5HkPc
/Gxn+S2pxCUSOCUpfJvSI8bJfdYM1Cn1X/UReLSyLTBiToMzHeKexsCi5aJF7u5I7DgJyF9s9Nd4
DKj3wlPitV+6hIlEfqyBZxaoB5xCoIPL9rq45E/jdN7h7dgUfbiJa3ulN8f6uQh1dwddYFyJPXEf
GxegspX0qwlzIJ8nP5FndhpieXERWWvdL+Y9A7T5MBSASJBfqIl4ZJNU1owJlOxia5XZrKEzj7ko
4cayEMQ9+yX2DAuOBtxSj0Zsw3ZnXqzid10iO4aLbVrwqptRoudIFzA9QT/Wn8MeAcB1Hlo90jlr
ASaL4Zuu8VV6dYzXKiJuD//gvgBppR0VsiwuDfSk01iJR7PJSzbHDfDK6Ub1IseR3hEqdtv5Takt
sBg9A4c6Uzd6UbUJR2cL3X1lg572Cndf0s6x2cQuWTP+BuzCR2hZ88j7RTbJvo8p/utuY7a/cd9A
/+qZKwf7MAkOljtugVPkEvnc6GA0Fmw3amWy/3RXjVUfZwmSvHvTFS7FO2wuXVXF8POyB2uMPkTo
bB3+vYR/6YTdamGDNprsWRmTCAPeVJlGrGT4PvR+MMrlxk2HQ2mbm3JsPgIboxk7lS6Yb1UP24Pf
3nolZTsa6WVAneOsrKD+dROodnof1UrqMt2HSChWc1wG3O7R7ySThy741DWmTXnWYDCg7w6O4g2j
Ed/BkbC3mtihMol99PHPRC263qo5B5P5l68RFWBzsw1NDTTZAYJisnLkAmJTCI6FBxjkFLWX3SWb
uvLWBX9I/0YWmePMij7QEkhNJn0Wu5aCVWeoi6syA+6r4YYIp1glCnWJJmeEdsgweyp93B7ua0DS
2Z2hGapyARZaUd5JA+dvTbwWcr3acbflYu07Q53naFxnESZ5dmfsVZL9MtVMjbXRWMaHqUsu9Dmf
8RDBO1T/duV6y4YJ/DqzXYpq3uV1yk8vztUzhzOxImtYEFfa/Z8ixRfAXrG13ha4F74PatXKtvq+
LqZHm1u7rST6G/Og5on+jvdgZeF9D2WEvpZp1WsRW7vUnrI7eEhXhX3CH4arN4BGiFHBxvSJRpTd
+o5iJn9nAroEYkFhbLKQU5z0xE1ZYAiKgDkAc4SCAqYvv73UOdfSe/WmZIfR7JDb/gN9UYriRDym
XXYBvfcCHGjjNcVrB5iwiNVBARDT68gQ5ns4eL9FpR7MrHziWeKlHhIDNhrb1Gx+4Ht9C5vngsOC
77LiRbvmayvEFpsSgTmAW4SOf8bE2SjlHVO0Dux7/Q4TTccBEaiiKC568nuImz7ySNDc7xAIRS4N
abzhelUZEOhue+9fAmr/uEierJY7KzWdG9ZRmnE8gLojs9j1rmNliIRxrmL3Rl+FSkDt3WL86Lrh
Y0z6My/Vd92hMTiDylWbnOLWFcHR8ccT+oO/cc6dbxnZqfRggoCk3S4qFQR9Zqt2wTbPsfcSf2rh
e3+SqUbn2BY/sc0M3IvJUg+XHjCpaycb5sO445qHUBps6MGINkny2/d00AKTJYrAFzROZAuwKlZU
LDlXcmHxNXMyI6HwEfO6USW3DtCsb5+6CHMx/s9qY/XuurWqP1jUeCaB7w4qOUunOCNPSikHGcGx
22FfFk5gP3z1J3UpZ1ytrwQ5h40p6od17wmaTyBqy7fIrPHmMvqgbTxwlXxFho0vg1WptKlmIPE1
oaaI/WFrseOVvOi8NNmFRXBoOSqLVUGU7cm3AP24EjBzCCCLu2dUUBNLp73kSfoTC4z5/mD/YiLZ
RSyNdk//cYy+0Q3sx8y5UJSvuAQMWYiSYOk2mvpdqR6xIzYOKu98Gmhwh1vhdlsa8gd92gJUxndl
aG1Ny/0zlAEFgecSvYQ30h3uGa7ddJtLv/YyNp8lK2+iwk2Yow4QDKYSHD0mn16fB3PETNd55Ny4
CFlroRkr+TZo5scgrk557WHqplcadTsvC+4t7SGVCfRYpz/HjgI0PAvKxvIymj08PWMXOwOqGndV
WFW4RojK5jNdVnXJNGkcCGeA8gugMTS9N8Ntv3SXPkt89rrWyi6mi4wJyh2d9KdtEix5EIhYKKuw
/RZF8UzwvH+3dKDn7XEzW/I9oyHohEjefHS6jBjga/HZB2NYdU36o9+yRu99cN+vkVncLSW+SJ5T
PT5wBnfX9z6ClAHQUIcMLiD819EvmGk5mYPxnhIN5sfZmfoRqCe4XysWNJ+hBo4N4C4CDnc6h6Os
EVFSPZq07XK2NZMVHt0JRQCvV0vvA+iu47Xx8Q/Ad/uGoE13maal6uy9PwtaBAOwus4eMZxTcCel
BwibUUEjs43TN399BDK8JR9x9Wz0x3PDGbmUgbYLMPSqqcpDPye/RoVui9ekarKvwaEbZk2cFbs1
3w0lrpFcTnlb0/tDRprJa8PTTxeCga9ju7saC4TucHh0N3ICDO7UaH2Y7PhTGkEIeU5kvDHyLR+m
GNEKzot1PIHTrWOAYgo4tU127raSuLGstCEwaNqqdHzCNPahm4lObRv6HdC55tE0zPuo9LdV21Bm
oNtRuls3ZusxD3aBMz5aeOvTbv6SXfoTVMOXnrdB1HgQ83iU/vAEVu2Q4uWugnyH82sC8FHv0V5r
aTogjACjhdxUC1S0mNdp0J+cNDupMd/i9ElgHuK7lYfWbN8Qj+0JuMOoaZP847TGQ1l292nrPerF
J+C1whNxGpxgk3cSUrlJzFHOPjFzp7/sSJ/9woYaxyCRFVM/k4LFxY/MmzvW2P7/R9NZLMfONFv0
iRQhhqmbwU12myYKw7EYq4RPf1f5++/kQLstKMzK3FAirZGbbrLU5mnfyM/ZQlhvvA2Y4tK4xNeu
eR98Vqf0M40QdogH6pFaE0C6BK7BCmi4KtYYkCvWUUNFqXiqr4anrEyGGLiFNYJZhBsDD+zQaOZV
tYAp5W4Q45MaBY0C39VQWwj3nXsW3Dwv2qUsJ2n1K3r3GYfLFdJwFMGDcDUTLrhhuhNtcbGD/LXR
S28p/eA2zf1eyvo84QDJkWogmzo9jkm7G3vT4BQSLK2Q2BUfpOkBD+hTK6o3w/j2xfwYD/n7TE6j
RFYqoyJu+kieG2/1DA3CjfZlxcko9N5hFSMlXRKCuZYN+sPAlbVDG1NVoIlVQujCbj5uIZBQGy4f
Ef+/91m/nTpwe5QDwma6DrV/DOv+CkpgxrhAzMOu6wNnibzYQ9sRPnkFWCOjOqVT9hhHiMC2Xyab
RdPewsgFTtfrjxUWG6GfrPLGOLhd+DS1zmZ0Qw5MYtWHzmbQhwsniR2NCUmku1jm+Nq02aavcQM3
820N+d5xhnffmVewUi+mPv5ak361IVHXM/GLbUW/WMGVwCFwYrSD0zhQbWtDfDaDZZR6B55mwDQb
tMPEYAca4SfkzgHNCGlveug/ESthUI6futGU4Nmr94ayotSHV6Fr/7KRxa3P46MEvlNDXniYyGcB
pz+VJqsNWbG7nhbHVIqzgywCxBB04pCs8C1jr9NoZQ1grE9Oudc8hnO1bnP/NsXWM2A7YBTTz1Tl
1yhCITFsdm0aENXZ/+DYo7Ngc3SyS2OFrSPhrWM9BrLagyu9Rs50Ty24Z8SLQYeqlVW/TDbachz2
wSLZIh2xF0jilQJctWCPsG4i+UsnWAByMk3bl2Z/dIqAbICIblOXKa8OUZxF5pr7vMMnQYBQawks
nap9FmCpixDXcc/7s/54bELMB0GBdHb24qcaCmXztPS0uFhU/njwJnzg5gL8rroAK+uhcgulNNAc
SelO/FazrSeAwb4DcG6f6MO2aROcG/JwlWodqp/ABsR49kOJUowEHocMZ2OiywhteYBqPybLqrUU
Rz24O+b4mUXd8zx1J69NXrpOXArLvyAWHTzU9nQsh/Y0KjZHjO54nG+GuEEjkXxxmaHWOMQfcG1N
8ishq0vy6ifjrZb+v7rulrFQ6eMMVrUZ2WRF6dVllQG/H3EbqGVJSS9lh8lT/6Mcp3Wcg5BFxFoU
ycHOZ7KQ8Nnq+ZyGWHcpy3ff+7DRkbLsek20tqlmJMZNXVNWCeUWm47NSMl2oRfzicGF3QjgLcBB
I8Mt5bhUqoSxa4MvjLbaWB4Mbd4bORkErRPrPkqtVT4FFea03YbDx9obnRWDZ3iodOsoBjM6srq9
eUYJtX3krKYN5whRYy1qD5Cfl0aj71uwZammDuRhRjhSRCdjZkaphoMSv1CzC7aAEhR7Eb51LGL4
nFx8sEFX9+KpdYNnvxQXS9j7KPHunMWii12kM8KE9doJ3ScDRiEs9UPfRd9TK7/nwXEBWvhPpQHF
zrS+7BHfClf7oTZ6SBGYpXmSxzkOD8XgIE+KCItaUiUIh1MTohabGHDDHVzZIJo373Ke99aUdctZ
CszOfHFCGWZt6sYO+YZ6M5fu1mBj6mZQ4z3iSTmCOzXLfGcdfXAzc5Uk66adXvMxvQ92hufmNO/t
UFuESIc/F2T9FrMk24/gp4EWs72JLBFQ+EDsCFXhn5EImb2OuAoQYGzNH1Pp/UtzlJRjW/9pkbxw
au8caPZZsrIFGaqLYfoOsvtWFWBSagBnSBFARejx7aUWBrYlfBGzeAzMZJ/mFlabQ30pGkyUG02+
pEm3b8EmqYnaOc4hyZxfWaNBHzkxUpZpB5nA2YsJoD+Ed9jBKJAXDDK7V6d27LiChIBLga6iToEZ
bXSm/FbbusB6ytY5TG6wMQXAlFbvFkZlbUtEfIyBVQcBg20qZ8JtqNkLOG/7jvRTGeUvXomfoW1Q
HgJ0Jl15lL2nvLu65zqtXnKrQq13ekqt/poG+REFFwnKMgsg4Rn6bkLsGeoubGoNrF+ev+Weu+6E
eA5TACxu9xTJqdgqwMdo5kfBsHzoXPffEM3foSwulW9sHUM+DywEbojOpdBXEEdf/G44uIH2LAoP
f7ThKBwHsxnr008zsBKQjlsEBCJvI1yJjYJ712F5KuWxI2bReBRRmZEg4KP6ZdS9F83wEEsufqK4
3PbwOO1+XLG4LARTZ0LhkUyw+zsybBoZ740ML0JEX5ZF3U9gbF1UGG00yIF1OYuqScAjgXkqYkq7
JlJKoGIihUAvOZcMLNdjrP92brQsNQcnaBM9j0pDeiXRUE1o6i+r6xxUWY0L9V10TnJ7YQ+GTSRh
P5cex42gxroNOl9hJwaquta9dINVlpF5gSIDBshEjae8JpVNAYgVKsY3zp2Quo8NcZl0314EprWB
V7ibJkXODXUOkojl4AF6LGPvldoD/iopjCNLvjTS3TYRidkwrkCj+hfRDia4Umc9iRbt4KGmROE+
9VNATl30CER2KHKXR/ij88oiFdN2I3AcYz0aOtjJ8XXq8+fZDIKHHjS4MLEfUYPBaLSdZqZXgsZ/
Msj3Y51+eAYCzHoAlc0450Vy7EsyY/50FiGVq7m5Fpq38tvhOJrOO/LOu7ZurpbL6aVzEDbIPodQ
68j6W0+gGRgMbv9lVu5v5AcnwKV4zmfpwTfypQVbekNu+VoH5anDcJQtpLy0CkafmyRt4FQwT9Bw
yJPHZIQkSvREXD6tvQEMcy0i8Mp1jxyZ769jqMMkFL4LOBG+Zd3E0HtL1MXXDI5b24wbLwPzgE1d
lBkfqGocEPcVSKKWOy8orpk/vBrg/tw+3VkZcDiIWQjUTHsjaNa106Cs3sS3pB55rQTEnEmhpjYJ
4+v9YMI/UkiOSj5rGeDYiTNK71LFTAPO2J4QJyQRjnGQX52i2qddvkuScq/eRzV9BZ4HWOcPLLGT
kUVPYSvvWLKTcMMXkacDDbeNB/8HbI0BHKB6hB/w6xFqJVp5xgD4S12ArM3eqIv92IkfOIDYGZDs
QlSLaNrKy2sWmJupKM8KrkqJ/Q4O9rnB04KiMF6zvHYjG471mOZRmy9qH0WXUrW/STJHoJww6ZLm
5j6qPZvaw79mpGrWuXmA2hBb0ThtbaCYTZYfeywmEJ24ZGmxh3h2SAz3eeaYZBbuzg/qi5Nnb9FI
6s2wfGMJkgApg7GzUbxtFWRqr80Ux0jBMwfCOdxg2LEtoMKA/x1JwiUejAI0+UpyaIX4mNEHIrn6
xXxYddCe8cEl7BmzTZzOx9qxDurfbJv/JrfDdrVeZblYQA77AbF2DgCF9kF7ylLrN8oxcbF0L7k3
ZS82LGs31OumpYyM1xrFwXfDrx1M35x+GWX92xwkitFxxtsENqwXChyoATUi2uaH2r4AtpDRvdkg
HgfCKWjx9k+OjY9KfiRJvfUyLJjh3FpasRlrouWw3WQxDzDpj1nPeVmgpaVnBzNBodvsH+2yuJhW
DnW+2nDhdSBnKOHxxu+bi6YbW12JrcFvXEoPJivC/YigjqDTk+zQl5Thnch8I6j5xfABdQiUXhv3
jLwDLgUjFAOwqWQrpi9LEMSzGn2aJXkyfFksoADZWTP8dxCPv3bNphtRwSm0cWEyUoG5HsfB3xRx
/DFr2tYgrRim0d7P8scxrQ4RNExqRmt11xTYuuE4q04AcvfLXRpNJ3/0HtNh/JLoGqANm67UBQov
u9TGQLUj/zYZ/laToCRaYDJcmleqsooYSvVWL+AFlfexY66FZQuaAWjSQ497zANU9AenDdZjl1wn
4R9y9oPE7pSyL8k0v/vNBke8l0Z30TpzJ8mkQoVGKs4EEIlGB0WP3P82shKO5rTX8oahFyP5Zrvp
LRvmYK06r4CO0uGD1mcZW35sPlkkFooY7epm3COCkmwGt/xXp4iqIA7bGflVTrO+dcf0a2SakThe
MP/Xc2avu6RLHjVXOBiU1Z+EsJiSSQQNWo/ik1khIJh+jBFSPF4qd2BHdjrkZXabKr1NoDjowWIJ
i3+Zeg5CVGwFgPJuQeJ8zhHnfcMzfqp23kZg9KixkByca7uAA4sIV0lhwYcBiLgEUhOAFIcSRTFJ
DuChBKSnR8HWzFFE6CJtH1FmB1A/HCureuYEaGzyKsV/Wb2/uk4NL31B0fBCIpB7ROI5iL3jSEEc
K+egXQ0NqjuixtO8nU8uZGRMz/+h5hVutJiaEDnidG2jprrIC9xlTL36zkcLHee2fWwTvPgyZyFn
0rgZQivk9YCvtYkXAvfpG+wj0CILNcjCs6oWFwH8LmJ5UL+odkCeBKRZF5PYVyV2YzmxExtqG68B
2KFVlZGHTtqeerbepy3ehhEi/G1BONPIFP/syfwKPfweUATqnrrQxpG9cjnbEyCK1yRrlPx7So2y
Bf299HVzxIyIrRVYnaiLK7jefGUE1htUXg6S3my9C0cnZ2LqSNHpU3sRZLE2vpUN8MHTYIWlE9tZ
mI4oYjTJE24l7aGcS3YxJwjWdoT2mCc7oOh9hBsZJ5VNr0Nn7HQ9OnDcH47lrIXApypyPw70z2og
64yuSrrth9I6xEgIEhxV5jqMbcpWJfEZGenMtm/F4BUFprZD8yxNTy5CA+3pzIg+KqmZq7Yi8xI0
2cmHjHBzi5hEdum4GUx+YFaDM168Ues2+tAiF294+ZrTHKIRUwTwYkCQcaa2hK3TJHBJ152Vm/WI
QdC4wB/8dMmAwOKboue5jUwmHQEd0F9gcjhVIBZQ+tmj27jholSm0qT+rGUSocs8z1m3TbBGWuZx
gKy7DtUgiC0qq6QLrqIs8Uk0DA4B6ZDe3Dz20B4cqz2ybQmqBMWwnW0JodUI7adWUrXOiqS54bRn
obQCSkKfYczKkIK+NQ/9RWalvyCtUC8mHZEHth2K3aZZr9NRhhfP6tp1akzFkzT64OZoxS/SL/9C
k2YoyoD2jUSNGzVAgwhtonVXmQV8RIl4hJmEVAcxsEIVFwqBLAZKCb3st2aR2Aez7qLtHGTuQfRm
ehwKPYDl5KaLqCuNZYGp5FqOQ3JMfEiF1VTGLxI677YtPegCbgfSuoZvZk8EuWOfdt/kfKdjajvm
jhCWKNIakJUzbKpD9piukE1Aw9ZPhq0HuvEhn6b2sRD9mxOS9wADWO4oS3FOr0uYhiU+Ijp7y9LS
GwDCkGR3mOWkm2aIJGK/Av5tjT+JtBodrY4ohzEn9IPTheZT4MzZC6c2qBtU+RCo0HsqIiWwfkNA
X6kqQNQBFGJ0IVtkhbvYAVg/IzMgqTSPmqYdqkgQB5ZjepZwTB+iCs9xHbHqlzRsrHte6U0KSjJI
UehjOWXdKPeoY3Ek6SDHXpsBN56FBcDxTeixWHAKehDODOYeMDXnigazs7EUYtuP0x4m4TmuKjD+
OD5lNoKMslnbACLzIgWvYLKTZjZKyeRjXk1jvORFAzc7JXVszJsJU1itpjTT684pQr0MdUzv2y28
jRYB9sKZNSPg6e0Wc8SSQBobZBt74iFJt2wTV9kEb7PM35seVYe5Io8gPdA3IC0QDWzL70DWv4k7
A3XEADnzRygQ4LdIX1HjYNvVfBypGv3dykNexcHcdyYBIOr+EUujjU3OmNPaLe2mdw8SqstqGkTt
zTeqlenk+76B9u/QkJ0XriUYKD+GDIrVpF93vzKJr2mbHfUhuyPQ9SZD7w2BP5grXrhBrhfakn01
BJbEg13gkDitkOg6mvV0RTvqbjtks/Js3QbNftTd52mUW7eIXmMQ/57ZLCuje2lGZL8HMoFeqd9i
il00c6ytKkMVfZDl7B3zWgqPk/vIlliSSXyAfIpPXgMHL0mb92Qi1tFBNgadtiqcBoAFCif/0NYD
zJ/D7DV8A1OlDOZY1MUANdBxNgWoI4fCRdhoN9m4T0Fdvfh5cGhK+JK63n9MDVyaIfroDUqTNvX2
EVY3Zp1YiZbOYY5Cyoo5EMMW3aCHcXCIwWWzMKsWUW6Ftw9ek6a/+ZF2F6lxn6oeR8T00ZLtxZUI
qnU1qU70sSAf4jE6GdAkoIfiLxFQyAEP0g6o/WEBg02nvvLnTyubd247s7OZT3lsrhEyAb/DdlPE
ZLmy4hF3LSw/gRk6gXXnRb8J2O6zKsbFGtw4v764tBh1JOO5pHC0QpUpR1s33M8aNIRWJXDgJePG
lGMXzANxZE3MFcluEobuPSfT63p4ZOiCg7D1xenH3FbSeA47R7DupM9lhsL3CBl5aY/jcirLdEm+
BWmN2jrXVG6TaiLPR3KJqhw83d68lVBgUO4KW+xPUM0dydJoKB5hNfbbTsXaDzleG4UJeI6b51Wi
P4gGSWB1BDczn1wC+S1BWNGM41GpKChFj03ngkkugKzWMSzK+F5lrDvKjZH9atF42J+bJSyX6h4n
1QVZz+zB9Ix312YvQtkC5nwbWUuldl7XlPuykdFWNvVF+sW9jxFWzl1oOFmFdmXoOdAl3E9DLzFg
aCAM6NDClNyKB9wAyOgqMcA+k+EguXEaPY3DJSTQ0NwNXrBgAL6pxHg82SdnsImGxvhgAreQCTjc
fJx7yF5o+mhWXG8yRwPkHrGClTrGZIjrjz6vYtkwYwvzcxafXToNB32wxWvGidJyho1SO1OpV6Kq
06CP4FCL+ZZHWbKY4OmtYpbCxIVoLFE8TUwX5qmGmpk08yVnPYO0WOKuilF0qOOaHN6y4d31BYyy
DHzf4MqPWaAkm9kwi3tlDZaRK2tF99SwkoO45Mhnc7Xw5ncRsULYQtBjjTIBUAFP/zC0wAZDRmEO
Bt3JjCeKSr5TrApwJnM6oqEI9gAkNqJ+TNBo5/U+vDI13O0hfCc3QWQvLyAP9wWJi12UoX2sWtg2
poVF5aLU2wPaS+emlJgcZ2shp9VoWEcv795Bo7F4DDBewtZFBuknRspFJJhFWcNXFndUG4sDXfMq
tAj5dMIiE7i59JFNFIWqE3TvYTL9YhwXs5v6Z1bLizPpW8yOf5sMgRsJBxfPmZ8SeHHZaUg0d+NM
3QqcWMrxpdGC10iLvqa4Xsa6+ZS1E74o2pm6xZM3yH1qTh3Z/2RY1jYCIuQcl3ZhLQJSsFWTP9vx
cCNfCfavegkVWaPKT5OIDo7vfiHrtzQBmwH/a97cXD+k6L/4xUQGCa2n2X9CY+BRUDPwsmCDSPCt
ExiCk5NYqr2hh79m5i1pDa9ot40kUAxb471z4HsTv++IywDnwDZbeQp4FM/6KarbAmdkvt2m2zqu
xVL1EaH5Cwjrm2ZNS8OYXzSK/WOHDtloOedE4agdQxyjsHyO5uYWePFb11vPztgdSq84FqTZ/Dlj
aYdWw3pRYnYKPXRLbHyJHf9gSm0xZzOUB7bDBi4Ss3oVypCXVZu3DC5q/rHoAchgk5ziN0o6tzZy
lHpxcAWV9GpbeC6T2EWjTF/LHrSU7C+Qt/413TZzta+GbSdySgqrTI0STZxPpP35Gb5LPqrKErQT
z/jfXzJAlKl6gSN5q+bpNtVUTeew7RalmwIJ4PB3cEAaqPnGFaoCC2pOyyXIY8v/bhDNy3WMaylA
TUCMWqZSZ1BKZPdGDSZ+Uh8maX3oteuYY63Om+HAO7ZfmGB4MNsx40yck0TeMPunHEu4hY9aK38h
kaH+Zw3yqEbaCExbgnbjqSGRrjPoUX37FRXdUsnY2GV0sMvgoZhAV9+M4DPRslUwXXnzMmTH8z//
d3HawSGrw8GE9CLI5a//NQbVebADhIzZjWvgSKCVLzDzlHY2CtFrNTdj+Wqq2mFGiuDaEt1w1Yz8
P3+NqB6m5Q8/shEQE3W6yo3hifebkRmAZtGSq+NrPus6f5FQZoCsifHrCYx3t+VbdIsFdoLZnNJh
fKauXJJoLkrEDb94bGJRUrk8d5gHjzxmVU/vpOpReDzNwcXK8CQyt9KvQC1uVeOOCJGH+pH/6SL4
54VAuGoNYYiLZ6P2wovQD5p1ZqeivHgdpp+mqv5/XPCBiwgQz1pa0TJsPyJfcsBGUsOH7PbGjVzi
sP89JZekU0RwxuI0M168GntYnxAdiYn/OhTaQOH+8G31//+6noaPvWmj/mKcc7sRShIjppiah6m8
0Z7zgHxp+qz6hfu3kAiNl85J31S78MWR1diibMGbUvNYOf2dXvLIC9JSFi+ntnxFYCpVq4wVNFS2
kn46q1+ng6NGjbn/WkrNBXrgv/8wTrX6xL87tzmoXjcghLT+k3TMDZ9qJOit7tPtegWb3mby7Mx3
dVvHTffcaQivA1IifJPL86o8hhpuahKqz+Sde3MvGpY/efvOfeUrE1AHel4D5cm3BnJJnTc+8Q2q
Xxl1yLYis56t3XF84oXiKNgY6aBePUGHvkL9nk/L2d2pl+MCavdPyOny2xSK1Yuh4bVRt2XZUDdp
hclRd53l5rqX1xrF1wB7BKhAat6qZuOHvZUsXQxh6VQGvpfaSDbT8SX0RwBg+XfDqswIKprhld7n
How1Cczd1h55mrr7EaiB+MiWPFrJ0QyUbCVuxAN+P/Q0PZpwGSzTFoKVw3GOXnYqR+rEPMBcnRE7
XmZziMi9s/l7kKi/RFBFquRDpMneYAVNhqeoQTic8BDqZ/g9DWvLe/GwoKNxGQQ0Lrlt7o2kPhwp
/Hq8F5N8ZSbUoEjmdtUrqUPvnrDOqB6kOXkLfpPxzPuTBN2r/QtcHINF7aD8WuBnW4sB4TkECyw7
6vZqfeEXeQH+pLUGpok1sOXLdelkuzz46cdHrbtzTdUNXMUo/uubjpIaQhy0fvtRuZ9yCrY9OF3v
Jaa0ooaN6s+Y83Jq3CLA2RCYMPBOUGTkc/VKWtvvVIH0f0+ghQurzEBj4wmIDZQzLaoQrZHyCXT4
GKGTaLy4IFLUFfk5IKdlMCUH9XW1IqGmNBI6s90xRtGsVaMX3EtWgoW/8dRysHadzsyfyfZCnusG
6+yBB7KaGfsuBLfWpU2BvSJy9GHOZSfOVUNa/S3Y3QspjAc2a86ySHwwBC1wxa7/jGf2AxbjCc8K
6RxQPSgIJS5DIYMZQJd0OZb1FSOnPSQm5X+jWGKetxTpFu4hqrMp+fIvqZ/SysYEmmw8058OUn+Z
5TYLi407tg+MGR5VzY2u+OutgMqQGMXfpP9v0qhdh55ndeNb0TTgTuev1bKnFo4CR3WfcIS5miUU
VpFHoTvVXEa9qalRkybPk3eYe6GxGDcq5B432XBULUnnqGHvW2dmiAqEQg7u/JMByjUcsWfkxnmw
sPWDnlIPnp4mjuE8BHNBDSkWDYwB1KxhmvB/drWcwKzHEbO2QJFZZ1424E9Ob3A31atrM0Xo5pTY
qGQyqm1xGRVAqznxPHwwTNZrjoykzlkIJe2Nr7wWRbZwyk/H+ZfVEC4QBGDt47tq/x5BcrA9Y3G6
nFxbvbZpXz3vLoavFoVObqg3QPb1b56OgeLN8AzLNXuToHTFZyXd6XFwZYnrcyonAEeZej1gQ3Uf
57+1KEHpEBS0kKfEuPle983PsHJ+CC2A54nAmHmtDzPBE/rNwEgiY8uRdCsh1Fh8ZOsSCd8n9Zo8
x0wOixaGAcNvFWxEWvVVNYBfMsASJMYwrAYZ/zgaO1CPZNRb+CYEsUW7ys1oH2ibQhrboHv+7xqJ
0aC0rl/Q/TsGSvGUeEuN8YARo3YIU76oyWhUcbZSr2hrWJJ1T+rSdZd+Bo373HBLFrR4WLU2tbmh
NE+MNfU4GnpBLAe8LLuHEYJzxNFJ5JzrsRdtevIxZHYsNA2HRr4kirSdIjSomZhEuDtaKi2laje6
Z/RZSOJ/jllRKrIxdPHvCCAsywFfaJa4IcxOKfqIcy9Ode+RD8bDN26nw193MmPwxmT14QUYYN1A
KAILiGrLNKzoQtv6YmAS0ID1WltmjobNa5ej4hqcp/QR3OBKhZGOgKFYlNsukNgMrX0ciXKB0wCR
VtZd0Y0/cB21JnDtkcpdJwiEGHz8l3swuQxPIHZLfYxuzRsIFOIfP5sYIlCveTSbKIeHEvq2Dvah
9i78VyILVp+gMmHd3HFB+VuXJQkIljgVwKkBnIUfmG89sDXxssoRpci+1Ipm/PCUQUONbBflTFE4
csTr7oyaMtsE0w24txqj0lUbNUykh6j+ChzWBvNTnRNFHlMTf2LF5sfQDCCZgG50v1Qe4n/NilfI
tm+Vti8KP4Q4wVkteQ5EFbJFH3OltgV+o83lJicOQe8NzRsSfX+EkxnqYLrnvUwzGfYe6YsE56YB
/RzPuiYjBUCHNWMghYJ7UM98ow+4g7o1KlvB2XHxH2QWMCx6JgztpKZPOyWw7Lqr2qRKC3Q8wDGH
5qH9azT6GHhqW1NLHk2turXnAWoddd5NpOH5gA0MsldBj0ZYmyKiMz6q4TKVUEbBmTxUgNZGMV9o
3aEAMNlt4aqqsE9HodOmbWO9WCVmu85cNPPrVn70+pqHnPlx4N0hgK+gs4DvtFBKp+QNUEUtF7gs
PM92t6uM6jx34F7VAWSI9tiDqcPUf9EcgEnsEsQijtAG814cTgTcmDciwqQ7LThVkXwdR4AVICRo
KotIwnepW+TJRg1rMMjYpBxVG7SgOwgyaQPD9x8mSaqD95CETqqZrQkitSQk4xzFgOL6ShxA7YgJ
BJL2bwFEktVA7d7vmkdGsYo/kuvAHtUg7kZMwQmjodQz+gbuAhnJZPmEoq1ashhNNBsPYY84D/RA
XutMHCTm7IwW9dIqAEDUF7U9ElCgavmdEWUK9TEBbDiKB8Yk3/W08oBhNYzlA0ONIa+OOBYwYYZI
G5srD4oRCL4EqQX2ZB0tMn6d36M7GEHMLkGt00fi4S+zxlqnesIw36PEXjGpVYJA0WbQkKF0hZy4
taOVCVVi76bmhorJnGuEdoQxCojXuKr9rcrqDtq1leNdhxjqcSridflQTcKE2Ec9HWHSX58xUGln
fm5FL0qQlGUSFwCcMryVARFDjLuagpReK0EOtrDsQ2BVNXcvpvluSXUiU/GjanUGioqjOcE4/51d
uKwKFYhu/3pJghKctyVYGp6E1ZkJtee2uI5vnVGujQQKDiFfM/51jslBBSAVoUHu7kKjgtraHNDI
/pKTXE6WOIwDYmNqE01MpF+s2P8Wcw3921dsPLJ4TTrhkIk+FJmBtGn2ss8Qesol5fs2QEckHbYy
qA56Y78MafpcS+vXn4fXSMJKVb1S41Ghkuic+I4ZwkV/O2fsIyTNZAzI94Ivxpve634jYR2pMgs6
j53MN3RKrJDQ0TUlAjMP9lSuZBgTXg3PZKMh/XnQwDOrPnBmzB9MViDZTpsamis4/kaZnuBGG0NY
ypQ/7FLTs2ejN7d5bT+RVT6XPZX/sH+njLNrO00u/k5QEE+ruL0PdcWxcVxjjHVBcJm0OVq66GW/
IuJK2NLurLw9FBpPAQJop6aHGh26p2+7NDy49khemTSx2jKr4XkioO/sJxUYct4GhOVdOotqkZYV
0BMsrMxlcVepmKIHxsX5pgVSTDF26+oaNQzcA4yUAwdgzVuvz4rSu0KT/Vw6db8IhuYNndlrjd9f
oE7MLUfuIqJ5DO+iOgBwN9lNYS7dKt4LRskQiKNGyQ0qPawcTF3dKXzwrPTItv2g5+mHtFGHLYed
KBFeBxvCUmhiZZEWrEEM6V4MHhXqZKECGvTmbqPnosXiXgxVpIFTVoTRe6usZZEzVnSWhINADwAd
Wclpyn9wNcKtpn5DgxTWp1e/DJr73VYwNyipXGfhPweju1FjTT2+UcLf/9uSp+g7If6cdJDt7D+/
iEjAvnOXITtz2SKFA0YnALLvdNEr+Ou7il+rBlwgJL60aQWave6hw7YB/O/R1mA1On6KcA7KM2N5
T2bjuQqmi1SliyCAP6GAZj20oKjvLphvUXMQNpj6EAGP2odgKyjfxVPPtj9CEsxXOjo2eAdhadVb
x5mc9EOT4yqh9/EjtnbjhZpGt2lc50kdSWdlqWxlFI2LuVGesmukGZBQyThWF2fHii6dItGxbjqs
ozL3NzWqFpymomdMSjijWExSt5k3zhjXi5pkxhA7r16QfHvkdVeEMwvfbzclSTIjk1+hFhUkJ82H
DjZRgvO4ZRmspXO0HCdmHElXUGGsMYLYQUvDO5SWj0KggpRNxvrv3IauY9mPa8/s12r3GuRwKAis
AxvpXr3uLxWOedtw1pFpLOOt783b2So+7DCm980BkNogoXpRhNmURecvG4sapydIKORtiHax9d4D
PwYYtR1nBApSae+nFpuXaPyMjAB2caAhkZ00+MZa9RVR/h+nl+8Vc7jvswNA2y2xFBkgVqSmO6PQ
AoYFO2o3yk9m+onIzl6yjwjXuahd0dcFOYToWRXKDY2sa93vSzT8HkY9OAYh4SW8TBGhyADqOVHO
nehzPURexCZcrASpqJq1L5TioNYCj3W6RahEZQ8akI+pqd39Lvs1IFK5iHFgLXeOUWEbCmo6fr2L
PW+FU8M69vXfhHRlYQToHOX7MEKzQvc+Mmu65Zr4CNOJtL7+BSiFrBwGP/WIRWh4kCCGgAf8qhGS
ZeLZ0uU5L+2rVUKgrMcjdfyzLpD2N8m8AKzMtOLgQg70zWQbZxGHEX+je+aLya6SK5FXB1VdKNEI
KlzYi2a92QxUzSwsvWOgrwuKvSe7Lf+NDowBA2ZVg6wUznUr7e8s2u1H4e9q4mc1XHW4KhhmHobA
23qMz7Eq//ZLYLDnYU6vnaDm5iKET/BRtnC4G0aWB+5rJr6QZYoYstyqC6Z19C16LLni6DFVQNqg
VuAztFc01YZoxdfDFC6mQaf6ZrzqHRFNDi3GYvgLZphf9McimdccBXdqbJupeUxy55b63nPJ55S0
HlUGqmElc+uYZSP+LpPmbfTrTewkawpUGxUscqTSFpNNlo/kS2DMSDa37PPabYRM4TmUe2tUooMC
JfYRKIHYqEHs5VgsutYlGqojUJNDDvj+/zg7jyW5kWzb/kpbjxv2oMW1d+8gQ+vISMmcwFKQ0IBD
ONTXv+W8ky5WGcv61aDKWEkyAoDDxTl7r31HZRzdkeXdI2JEyc3xM/ExmUa1flGPpU2Dpeboayey
Nj2qgAF23qxXLyYQLtsCu9tRfm/CNSkAmI1Qmeb1ygrHn93KuJg3cdPu1DNTg3tkZc/d4akfooXH
u1jZKMH78uAx46UoedUu3OfpkCG4krz8rdSU8euuaIbdSGJWXJr7nzfGzjZqg2HU/idck6WWxm9q
bjHRTheZscLmtTTceZfFzjEgDzJlVPiZtac6/y1m6kaG4lLIcdZdl1+TLAb6KE+m5xxKFw+YE58G
jGOTVsBEBgbMKGA37rvDI/FO1J3LtYm8S+IPDSH28ArsPIvmuyOWHkug+pna+crZOlscyHS/ZT5W
RrBmT4Ya72gWflcXqg/RAcrDafC6BzdKjlVLviVnXNZQbymS6VFVMgNCR/uo2rixfZxaQnjVpTiC
co6TUuwo966YP8owOCdRvMun6EqC5V0fmDsRs/rN3bOVBWTihlv1xjcTZw4d9DDiEBqm9IDdfR+z
XRkzACCqvAxhILpjA3EgKGlvYdrIdBvEEb9Io2IdWCMLp7lU30FPavqkBEEZGWSpftMAg0AR8q0B
GJ+W9cZAEjxK651whKeiJXNwjr7nvXaJJiRvrR2/kDiwhSDx0EHlNF2/4MjUX/I+es0Qu/RN9gh/
fs98sU19G5sNQWNkDYxz+YgP+2R4zq6iMaRmTxHmH4WVvDqFcxRi2qeYUwYWSFWrchXGK+FUWs8N
HUI4FYIRUqkupDzQbEeDGiwR5F7lTPBXY25yqxSkV3krW4ATUWNULU9mJK/GiCqDyTxI6fAyZSVI
NeNCnFyFxRaEJLX80GOQV1byORBoAXhzCRYf+nR9gKmF0YNOPRlbXo1VHN4iQBmkSs131QuJ2bqP
ybiZCyW/GI+DHNSBPkYG7+fQNNthn7Mgt6F2UdMo7AFqoI3z3DXhVT0FSbWt6YNNRCzKzwdp8Sba
ONYQ89w8hy5I5Zn7fgj2BXCHpoMVB+UvYZYuibxXM7/wQvQ0FKJyKz62uf6Z8rCq2NuYBr1jaA+F
bz1VcfyaUjiMbK9n0xTvMfttLWf4dEvvphs98dvjIfebg8VUa7P+JFxXVFiHFhCQaSPTYW4fHfOG
Id1ZxXm4ywgYoFUWnlUtNO5MfPvlPmb6iuz2olYHpyRV3jb4+TuAzSfXizf/aqeh8CQr5kMiAmbn
eYfVGrrGtPhXnOZmhmFmfqgnQV/1K6b//89//J//+b+f439F36trxUtSlf8oJbaHpOza//6n+89/
sCtU/3f39d//9Hzbc0zOGVZg6JalW17Azz/fb0kZ8ZuNfwHZSJMR58qVB0lWTi4059y4cuJLmEw5
jlEtfv+B9q8f6BuWpwf8Qyg3K6Dxxw+0J1PSk57d6+ThhyMz5KaX8ffff4ah/82HmH/8ENRrGAvn
TNzHPoLqPryXmXhMnGFpxwWTDByKhPpeCymqCS+//+y/uD6b6/M5Lnm+4+u/3FAhG9GaCL+ucRkt
YHhXHEh+/wnOny/u3z/h58X/2yMbHOBageXMVzSNRLuCZ+2ttWwOv/+Uv7wOgzFhm45pG+4v1wH7
g/PfYKVX9H8Ez5rESnCA/o8/wwn0QIdjZ3uuaakr/bcrCQjx1KBhjhAqMuMEYDq7cpqr/tMh7htO
YDg+zOfAMYNfryTtBBvkUmAYzQDCMt6X2eCjwU3FeWjc+99fkqGG1h9eKN9wLdOwbF3Xfd0KvD9e
kwhg9Fil413KLDsUzqPNrsVtKShY8mKjJgII5e2IpkQeGi3SyHmMSmv5++/wFwPEtU3bNgJT3VnL
+uNX4CBekVHYsxdsIkxnc/iqD/LY4O77jz/HAw7lE9zCXdV/vVS9yybLMi3vMoAVXLaSybg1wNEa
tj9s/j8+yjLRfThclOP9cklI6q0MFq5zseFZwiDOhlvXJISsJNzR//ijAqCTgWMbiC//NEEZpozy
OBmHq0xIRkjahgAn/c2Xg/E3t+8vZinTcYxAPSiXAWr9MhV6rpcgKmNgui5cmdzxjmnSnQgNyr0l
STEb2xkfTEAnWSvF38whf367+WiPT/YcR+dKfxmlk2gqT4xBcJ2gC0GkXCEi+/1tVPPDH98DPsHH
/xDYgW8azi/vNhGp1RTYXnAVnBdCeqQzJUsrylQzILCuJVQkcut//5l/Wsx8PpM7GXjcUo9h8seB
XyRd4rhdGV4n2HF9idzxXcWYQc76mzHyFx/k2i5vFk5n2/QsdXv/beIiH01zBzdGhqiPNofxwXny
7UFfh9NgbstUOn9zM399ox3d5S0zDc+Fbc26+cvNHLs4JK5TdnjHJ0rgWsuWVoL0I1ns93fQUGPu
l8fmOpAkbXi7ahrz/3hls5PMeuOM0X2FPylt7V0foSiuDItCLKBopLAF7veMKk+FddmemWB+/w3U
M/rzF7BNH2mnpzM4//gFKk1rQRra+RUOSEwhvZwOYpIpbVEvXo5jXitfbPA3H2oYgf7nV8K1ubno
339OZ78uE61IpB+QvHQhNSZaViFW+64up83MWXMjMjtcNmkEUAMoyGkoCGuI7VRsBHXH55jhsGw1
K98V9kSAt97bm1E2z6Ic0ORX2rmOk0st/TWJ2i8e9dbYt4+Vi/GgzF1wBS30Iq9BZ4vZnKP5j8Zx
VOJDS1yqlVGZxvux7cK+3TWTwCPdpyvCLFFmDPyrjSK803OyloZP8nxvdHCce4WPmoI7oNvwOVzz
NkXinVWPomBK8azRkQYkKZkynZifxiZ6V18Oc/QtMkKAY51/oqD1MDrAQ8Dl9MDWZkKVkr0dmd+q
1D11/SR37MbBl4ZSaSUrVC9mFUBZipy7vKcU0MJ9Orp1sKu07iMnFpqziE52bgC/xM3JtOMe3Hl+
9NCF9q3mrMkeIyCr1d24vXwZAfW1AJ3BX65F0dwS6fV0N/r7uZQX6MgtPcYpoIGTXfBr7SONbzGa
6ZOTuW9hjUqudWinh0uh2zuRZITeoGzKekos4iISAij0As2YETxNg4M0vXMkZryBlCvd/iDt8uKR
Qmxp4YM9s7+SSf04Jumr1HEE2131IsgnRIkwJpjK3YOlYyyMymJl4upfWmPnr1Dyv8MN9b5iquy2
6C4hEUGtZb2RBLkjmHPj9eU6S5Twa0JXqZfjog99PmruKv3s2S3KM3eSqzQzKNE1u1I3wgU1fPz6
+fjE5vMQG52Jeh/ctSt2o5xevQi2m8r8TJPq2TCM9yztvwZrOg04KIGEHPomfhBldUB4vcsAu5Rx
1kN4AYjj1uhT5TjhCRiCB5oP2xKCQwFnraHd5GvesTICCD72rhbRMelsTKkNenIAo6K4NCJ7bPp6
TRll15svnq4DHrMINm92EXYlSRCVoWE5N+OXPJ3Pw4wYz0CwLpJDpheHKARCFuC4xSdWdy2h8HRI
qKik1Qfz0JJEBKNBQseHaQnyO3CIem8RET/s6ti4S2gCOt5Kz6NDbE/XukFsJt1dlJYrZ9DOXiaW
E8Qpu7TYb4lPQkC/RVmHNwiHKqpe9IfYkouGCNrG/DEnisSJtDCzgXrB2hfVETgKnRv3ZjRoQUn3
BgrkNgey42hVuW+VrcHfgCvlU4A33RIDLr0aoKM3x2R+xoFBGqLW3uoheU0iNKguT2YB0CCgkyb5
9u4uiOHrOBO8v2DcS1t+m7T81YXDodnh85hXDw3DRuIe8+AlE9kdO2RywdzsTVrPejTQzMfPl9LM
50hfz/3CHyTFQNgyMTgqo5i+EHoOSJXnGi1FK58bi1HjNOMHNAk0UGFG1Q+fnhtHuDvr+nubQ7xz
nV3qtQ9DN++7yF/UiiMJLQ6154rgeyjBtPK0+r6jgxXn+kWm9WJiBtPh/aW1Fd5lTbvX2XB29QyQ
ugQhR2A5sbiLrOi2ZnDv2wYhvenRCOtzGtEBD5NmE/Qt22TgJ3p2mRr067pDASeFMG3Bt6TmuPbr
9jiOhGUxBkPPfMFqsGC80pmSz3oGuNKBPXJXUUQha8XZObA5ncozfvKsw098GXS6CAymgC3qVUcB
tLGhUGT2Sl1g0H2JAhwO4IwEE46edgsNSFmtk5HLbzeZ/0qyj63Wf3VJ82KEgIwlgAUOOomrk3NM
JRkSgBQrw7nRcowIp4PnQ/gz84//CYlh7yHmEEBBm3Gkn2Jy3iY4ikiL7q5ti6OIw83MYHfk69wO
vMjkzGiAwUlAp5oVBMyAtbvNfMYCd8kbksfc6BYjpDB9fqHvqC6TeGM1K1gWIfM0viv/OvLsFc61
01E1R+WTIy3a0PlSp7xoyeeJP54b0LzASPRYpKqU3niqf4QEbxAFBz138O8E5ak7nc0ce0mIGuj2
DaM8BYGzd/lmLvVst0Haw9vudkubz1b5JF2d71Oj+DY2cu8b5LjFPRKSAA6q/RAWzlfpjstKA8LS
uTg+6uSIcfpecX6TNNjUfbHMYPqotzWtvYUvooXQ6eTo+klVBRNUaoHTH3SrvheNvsAqey5QxQaZ
eC6jB5Gi1J9zEM0d+oWwGNbRcCtgiE7hZw12JmRhpIdzMtrRX7c+XBW9n2E+IsZAbVeRwunNNycg
GyzvXqdE0NgxomNIlNZU4W9wwIdJlyZ+YRzkQI4d/hNsR9W5rcjj6siHxPhVeO1OL/yXyvLZRCA+
xdJO5O55rpuV7DpqUP1FvRIxBUdblUtzBvA4FJe+Sm7Ubzc2YSFWYpEMRS5jAUCPVXdc5gUF86Ro
1mN81o33ifdEDUv8CuAg6JCxZptcvJPcR9VLWmV75E3vOBqg3JvUmcUmmSdyJ8irCkjBSoM11na1
EZmujTFuNTKnTDu7Z1F7ygd0obIlFD35KDR9kzUA5HDX1pN2cIg4aciVhutwJ8a3mRKelWLyxRZe
uTAapb7v8bgqQ6NDoVYNWhACKGR8YkbjRV+7+zzjzxJaRNrUTH22qK/SL8+ABZatrhBQpACkXrmR
mnZLiRUr5T1tt1UZ0IOoRufASFfffrQzXHggyGCp9ClBlFZS8WeUpHAcP1tDXMiBOvlmvib38RBO
UGnj+KDV1XbgmanvTE9zZVfTJSj6b3KiLmrjzUvEWgMkMjGESKbdtKgRtUBe0lH/wCTVgdzWWTei
TanU7l6jzGw9XaYk3tXcfLN7L/Xw4LMnW4O7WuDSfAldGG+eTBKk1P1+FjUpOaiuHYzw6vUG6sYW
u4CF155aug6aGdNDC40lrTJ0OMlibgMENYlvbAjmlou2nCG+UkI3EDVVo/kmjIzo297f2II1yxlw
GVqsRxraJku02zgf9+T0jMecdKmjVeH2SjklAcQZVmYuVx1VfpfrqOS9+o8f9Pce2H+qq+eQprTO
igcDa4oK8m4tthrMTHNLDFBM03xsnYXdx9/ID14HHIjU+qTN3UNW25vYRUvqFLcp8Z8tGhWzHZ5m
CxEXd1kFPpRBe6nD/urpJdfsMHnOKkppQ375KvSA4Hn9UW2uwFuTOeay6RGQLZeZKy6WIR8NVoXC
xM4X+pfRywXgWb5EGvBGO/Qi8EFNX62ELR6F70RSbTBkvdCKgBkxTtmK24VGy0wfkzja0/+xFwPI
40VvUsUIMAxf2IduR1fGMNzcsbfuMKYTSYEnsIs/AyV6zXV6ToQrZKbY6rTtkI6++6H/Ner6i0bm
78JmNm4bDeJW2FLmhpA6tGJJsYp0jUKinfSNc9ImZ2oEh5yuqJknR43wGIPxLOMagJt1BuQGuzBm
JhtZL42SZo1XUvhnVa2JbIrxzcao4Wx/3FZJvBnpvHmVfukHJfw22VT1E7qqxmsX/tRtzMRALiTd
VCxMn50fcxUIvHFYBVn4yOp3pwcN+RPp/J4U+nMdubumkkc9GB7s0Fp1KDZQy6781IP+nRMKCffk
WCDlzSpExI2jRkahxDuEinT9D02vkRYycjsUo6V96IJyR1+TATWhnn8lHR4xKrwUI7/azj0E//nO
4GBSI3kuOuvYGC+uwNpNhhkQmwWTgNMay6rMt5ofn4JG2xWThaC3RneJe85wmY3qXaZ/+rb7FlvR
gePeS2LPj3HYrzWg3RutYDuCZfoYhvQCQ0VDMI1FigRRzKgK4Z75On2AEEBjjHQSuK/pync/ooLm
abhui3UTZhuP96OVHDAi+r9jvJ91uk+ovrh9Rebsu2pkYyShLkQ79RTVQDMLq78bUmdVpe06qrvP
HisuNTxMjsldGmv3BvFKTl+fZwI6SrJ9hyIEhEO7dx43GHAAOrVLPUZ9nJWbKsA0FKHHxdJtlkCX
/dx8UOxVKt9LV6f/i0P+LvQBvrekmbFIqDuq/nb1aY5RPhHMsfec2lnUdHhzea/upWW8TFlD4/3L
Ao9o0z0VXQCQiUg4vYRDGCIrc9Yaz0wy/9XBV0aE2ESbXiPhznDFYaoH+kcxod+kkJ1ivVpZLncL
zcI6qUduZyofBpo0MKCzLHqaWCaa1rmPG5LfmG4eufVce2nv3GBY6ra1tbKKGMwQL7pYOTC6l31o
qeSy+GOsXcp/aDgt78lNcBdGpHncpZnDEyjoxvrhmQXQRGeu7mcLfTPzyX+ZE4hKUbivZ2US9vtD
qtssg/I24QzsQqIxzWZpp+YqYKfDVnGVVfYLLVvAElCdfBeyQwuJ1F3UNDTVf72WQzITV5eRGUmo
L9CLTWnN6MnSFyDuXybdLEPBJhnVE29pMvmXOaELyOoX2Rh2JFYH5z6PnJ1aR3JeHYML6T3S4yzx
USY98KuJO8buCy6xPQSbcPBuTYMFbCB3hRE3sfr66WOjMZbRMOjIzjyR7QaM3XFVvAwGywmmSHX9
SJjWlZY8W3l+A0rHYG0vKhAmzhhCUXmR5OuUXbYxKucH72PkkpBLpGbcscehHtEbE58EXLx7DhEh
sOdf+7zyYfli2NU9OBYaecZWZ1Cr9aTPb0Q67SizEmllLRVWlN+COdN6SbXyVqJNVJBYNT3IsHu3
pfce6O2ijnw4I/gw6WsAfgTFPuHlk6A1h6OgL5n4JoLBE6PU8JNzhu+zdOv9jJE46u2PrDBBvFK0
8lGCOdhA3RngUwy9OwRg5inaF7jQyGw5LvNIcglXtwz3hhzJ40uoYEc7K8luek0FwHgJw/44TzpS
qfZazoVKJq+QqBZdvO+Kmg08p89Wi8910fN+Zj/vo7pJXTCgYwJZQBTykl0vL2YSXwdP7ihZ/yBO
ASVbYm7joHswYk0udNsPFwKB+1KRhOcs9RfjON3UhBa42IegGZACzjY9neptg3zCoG8ACAf5jYy3
tp/jBzSesjRz0XV6e3UGGLnl3KagLM6Rm656DcIz7fsJ7Vslmi1vy7IROHzVX5IzvDCasqXwMLg7
9XNvT29poO2IGPuI22AbgMamXqfMbOGTXyLKsyRb9zqP936TvMXj+NbUrsO7n9F+ju5zZuUEzrNJ
lmIV2F9Boq/Uc+bFnwQRtU6xH7z0KSpGalbWmul0oRIVvDrfVSYB0qSeuOxT52HcGi2eLq6H4Ygc
Yz2l5Rrc4EJRlgOr2DjYQpGMAD5tdipTBK0VtGnmu+xDGCWnTPzJo1yLuQYNl+6ha968qfoI8m7R
WCevmpdiak8TNmIh4n0vp48A0QMrI4t1G/FqRlv1DAtrWBDLQKb8qmcCG5x39UIbLbZv08q2gdej
AkREyKvLDSFchUfC+7zVwTjNio09Z7vxZ5EPVzh7+UTJw9kOQgpsjx3Yf9uN7tHHQBb1v5J4enLY
qseNvVLbU4MCica+d9AoqlQOUXnNzh94s7yM88OkrdRxSaPZPwX9Xh+NvVqquAG1mG4JlBc1Aw78
yEB6phjLJC18Y3KsUbSEJEfKsDoPLo4FDH5DHL+GExAwe3xSF6onEsg1foliOA+Zj1iadMTqxeeE
HNEbkQbqahPKvzXeu6QX6lkn8VVP6Z2o/W/2KBAJSewNzG7arBHBwglFBsuh4wiZp1xIfTVCswG+
6N9TTN624k23UOZ23rolSo0IyF1hERaGHMvNPKIJ8D9TCwMz9JqZNE2S1wgjlTXF4K7dfeJt4qle
SC0EqYtIi9HT2d3VJYlGsV5/OFMyLMI23Cc95y87epzb7JlmyEOi6efKzl8m9HSQKLBlOihip/rH
LOSuzBPSUYvih9EV37IiZX/JK2MQ9GMVCFADjXk0J/EhFqDtZH/xJFTOur11Wn4yucjCnreuFuLd
a+1Tb6dvUppszuVNrZ5qgWKcvLplcHb84cMq9eci0OJlmhDqRSn3yjtytufhHYzkLhtHwjysjZzH
bykURPLFzg1/E8Evh7oeUW6msYMefiBzy7xRuNrGs9gmozxpw/RWzcVSTfT1VO/LDlV4On0ZcTtB
4qK0aCbiZOnZrprGK3uC4q70OFL2M1VAcZkLsqSc+hJZsLYjC9UiNxW/FzIOY9yPdr5Wr2jvaueS
425WJzdXQI/N0rG8c7yWt5q/1e5ZqGydjYhVs8X1ZeCzkqS7oie/uOm3jWYxDsleyxICY4IqPyIO
25BweK35ieE1HB9Ecz/2eICIBH9qZjzsocEusm0qpMMzSh2PSYbS1d7NvefOmcAJdW+mJq7YI19b
gqJ4977Smcw/XPT+kB1kkF5RZZ1mV7//3y2S9i4EW+0+ZpdXtKQzoXweA8wAUhMHDlkbp5h2GpHz
3VBjgazLJ0hsFyfoz4PRPQSR/FaSmxWQHVwX4Snv8k/JiPX7dK3A3TH+rruiRsBua0eT1bHS43iJ
GC6HogXBoeujU1G3Z9+O36jTw6sA05UMJ1efLlZToLGj9tT6SA5FZH7JoB+ROJvvcupeGMivfShg
ocf8bX06oFHinZHOLO/CsP1wGi+knIOvjM1jgZ7dN62HeaBiNtvxfTHn2K1qjjKtje863Kg5OiWc
evT7R2KeFjV72BqwOvVqHdFn8NIlOBZCmh5Wd6tnmCV5d1XbPlcUW6up2SlUFhV581vglGdNBA7b
d/00T+O+nUHDWuwSqwn/g/AxXelp/w7Tnl1IosLWdaweXQD0sYG32GThj8Kul14bPTip/eqMZDey
UtiOTU5wh0Ldg9hg+fFqMFLmivyHkeWL0GQRiQeXyPvQ/Zm5DJaDkA9ObApbTVMLDzyQc6+/1zVq
s7YTPuYB/WTZkQoBC9Cum32eNA+RU2HjjPRHPQofp7x+6qlS3XmdTTQPkCPPST4TzyeHOv0CMnd1
WaQkWB9m2vCxptAk6+HUTMGDWY89Hx0/pCrdoDbRohn9OkLrhjsKpdo0w2AgBNtLiocqlgdBklJu
c3AbLDhE0NXZl7UtF0pCpnrTWvjeHJu3CbxQcjHbk8yym3owraoCjA1sFbS/EwdJYqFYqyVIRXBW
U8O22GmfBjc82AUarWCGDlJ0Dp0ZnHcmmYTzGKDeYmsmahW1oJEK5k2QDur8xVfBIB5acDj75o63
jCJjmb2p/Y8GdRXY2h7/JckpOecPE/y6i8aXcyu0F1R12LzsaKVJNKFePU2roIzLRWATpAe86aVm
1TILuCe5g3wGdg2n8U3KiTaEd+L5w3JAvGEn080p86dBVpcRVa/vSuTj/dZDQlp3ZPv55quded9i
yzhXQbMWWXWg5H2Cxlrid8HYZGC5cOVTIMS1sjtOAjSIGn0QHFO8EpoNvjIeYZWkDzo+rmZ2KMAk
4w5cNcn1PQ8gTXymBv9Eq/KhT+1TJ8sT5w62LK1d084j4SUtTnKydm1rFYueG21q4MdMgw1+woRv
ChriglWLGqXOVhkDW0GMW7XyHBWewASp+P+zBxqkMzZVjROkxf9ny2iXufEm1Tg7zO1UL0sIl+lQ
hYC4hm2vJ2SWC2ip5ex8qI7x3SwwiaU2xdOEHbx6SDXxK77KNbeNYxq5ixZvE/Hh29qzUsTfmAGr
rP/WKzgUKRrA8403cpH3s1/sMBUsfJ0aStLdm8RwQdZY9qPGzBGAVcWoYKnbJ+q1oZtrBOivY1S+
pYLEMKc6lkF1gZT7Jjt8z0X+UKbdM1MhAFyd6Gfd80l35WnFwr9v1DlhzC9xb+4bfcKrJr7UiKQZ
ty2C6BsHbMoH7jsZRCdMk6RLEwuZR9+iXn/WmnbV1umZnvGTGOgY8UYfO1c/ziK9N+b5rGO0QXcK
0NkvznjiiH0g95px2Ty2zGdJoZG1Vl49pdKvyAycOQdgUzy2clQyXIzqHYpsYVa7brJ+TFhntbo5
qLxoUp6++2azsiJOaWlLHY7aL2Zm3AN4MusfWo1pu4H1AmCm2PZas6zzbJNkBO8WPfJ6vqNmbnWz
vlV68F6VKRJ/23lqQ9B8vWavxtJ8YIk/RGpNrVHKmq5BMpR6Yqn8YANKuVnSatSn8s6X7Hhq8pks
XEdiRDGbR0957X0fzezcGcEusofdgB/0ThawKlqiCufRxWTJb+9G/JnJhO66+q42jhA6W4xwxkF4
2IkMnw5zb9Xtgh3uZ4DdLvX7Xe8Z96gQlwxz1OZpu29hmd9NrncRbUdBCpU7K0kSoDydh1NG7w/C
zFXDEedqGuFI+WniiyEXX9GcX6txaVDoKEpra0hWuAjqPPRYXoECjA1qiZs6HElPbvJRfDEGryI1
TvWY/xA9oJiaPAf2NmLRzkx1Lj6Fvi5f0ikmkz3cmiLbF3XB0uLgPTOmlT6zmZ8h5YmYHhTJMaYk
Kw91tJvMHxlGMTLQmofOo9cn0v0IUHYkRSBFbZ3x6wjlbmk0Cyew17rXnwjTxgWSb/wUlSjeVaq8
T3Mfbw2LaBvOyo0K2q6rZ9l2n0UfP+pkMox189SmETl46Aa9wFwAX3jHSAxqxsIKrgU/RGIc8Sbg
M+0FRCq8VY5maHeaWT0IzFVFI34UdcrWc8ABz9PsMFcULPOTycqoUT43p4TsLweESTm6GJKdH1jL
PuOueBewQO4Moa1rO5Kk/hHr4HfloZjtR1/TrTtA82vfU6bP1Fxo8C/9tP3KAvHape2pSNL7OaNz
XnfexhuHBz3RNzI1nkLf/SCrjyAmGrMLOEWvXpFgp2EGzPTspt7TmQbDok+dZReIR4L2MJfOI233
+msMVf9KJp/qi9QZcF9zVkV90ocSrYV1kK04eX4lkYlIwXhwUd3E1aCCunu8PB1l2MkBiPUc12gs
+N1fRUioK+kkHR0uUbUPcAtfI46kXT3cS5sKek+NpNKafVVX+ynu94Vm3/OOvImwEke16NrJiA7C
Eyjp46UBPHTZZllBuEP1NfTNxzzaZzSIB59M+iglEzTCeNUA4oZG9BnoHPvzEL5Ro7jorO3LuIv2
EVOy2jXHjk6+jxtjFUsdBogkf7KU4Uem5SurmL7nrfbZRikot5INzzQnW79p9kVq4rBMbmVb3fcs
NRqrSeUYj0lXPP5MRjbBHJlB/5hYn8aAPy1NoxdwOc7KbNLngeb/IOJ7VxiPrT7P71kJ5dwnLXlo
v9R3z2r2hTQBr03aHZ0k29tpte9S5xLnYqXK4GxmqOA7PbtHhe8i4QawNVl/kdrs98XVdes3K2ju
ZW1uLb/YlHq/y3XyA8rY7aHyNrvUH66ZUXyqb6xX7kGzR5LrsmOvYURm2m16cdK74UfiFJAgQZg9
d1CF0f+/qIhftdDwfVa+sL78UqdrWNC9B6DfWewpooBmfKrT30zas8GWeUhjawcXclUmQKwiPCeZ
DorWhRGa67fK5PBo9AcIa7zY5abooal0k3Z22/7NrHE7t84b+aQ3z5+pERgU0/0Ob9mwVSlfOlMz
qC+KQ1j7o3KCBj3S+HI99whu+6hTfqj0ZEVycLegCoqdvPW/ahBQMzOOp2UPmKPRr8+LhLN+SyKr
CgwUgcWsTQ+6r94jMVOM9NKHPNchwdHfmUlqjWEfqdmksXjl7OArj9xiSUwMsgiCTf0+4M8wvbEf
Wc1mSIezgTjC4ye2MydrSp0uyOF49alTW1RVFiU68UXkY9HpuXlt5G60wTzi+fmkKXJXxs1VK3zY
jwL1O3owmaZ3PlHhS8+xLrVWrzwEMV2HWsEYOD5l7TuHg23SUMRN9G/5UKndLLsapD4UUjLP3wxM
myjeWHy/TPnKFEdsKRoP+TN0zuJeqjOJJBic+6zGpCrBgklT2fHULSkiFJvEpdyNRGqsH1XhTE3j
lOF9eg+5F22zAEjxzGYplU9e8E0lP+XGtIlbQguRO5BFTQuuH+N79moXPqgayH+h6zkP1lKlHOYE
QupxAMqS+gG7sqnR9iBpugTEbarAiQRldC8W80fcIMVoupOqsKjiG9ZkDemm1Vdbg0WA9ksSJtu8
QBWShXV95+AiJu/VNcgVAPCtoVQIRHBsxG3Chq+uKrLlczS2FBBjIKzDPhTnotYO42Sd1FAT5Hfe
zbCHsIpCHDox1MPiwScxasA8T69obVrlEmQ9JRWSFJgXwbyw3oYdJ2XCvrhL3A7cMOayMG6y8XY2
9ZQUYzQrh5MT9u2e1OYB1OfFpjdX2Oa2MeDbzf3RSKgxZLegzB7pR96iqocFCLhsLn9yO1SjoVsH
Agfl4HKTDZqyhG4G93Pn0Y2lwy48mheIQvguhDzDwt3VnHUs89SVDb6jdSlL1k0yetJ4p4JEAV9M
1Cm3TaQY9fTVFh1CIMKo0DdYif1WWvVSV3xfACEMH1WvYun2PHRj73VBxOy24xgFfaBixg4GwlSz
BTCWu4SClxBYk7f2OF1IhIHj+KRkAhqGn8LDBW4siYOLXM7k/GooNi0DpR0emcJu6kZ5aIQVomYl
EmdT+OV2+n80ncVyJEuyhp8ozZJhW8yqUok3aaJOZs6nv5/rzN3Mme6WCiIjPBx+YEuwcrqV7fgN
lQ0nn4tPmlu/glbhrWRjiZHalDn3IW0R1wHtRMega4atq2JMU+sxYgzJyumRKCCxlK3fDunNKTG8
nBElUL8himdqcuYcOXivmzQkWgYyTT5AkvwKdLSh/1uFovnnoXkdugs5HR6SDfzKxHxA+vAtvX7D
RqcFVrt9ZseSsrNUdtte83L8cdR0zT8xb3/mP5gd6gpekyPQMBkczB3XgOFCwdnJnDkpX2VXxmxc
TgHv3tEr9AnoOpL/HH/+xsNi8O83lQ/GBwnbCX1llWOAg158zyFyVtyzNkZshPhNKx0pigxZAMQq
5JGKvx5GRsSbeFMNgAXpCwXzIVeUJ7nfCzQW6OQfE+AieZytPNrPvK3ci2362INM4bMU3neAqEjm
22vCBssobWR2FkNLzj9KAxGs5Hi+y8RGQA24G5aZ6IDbC86wxHf5o92glYIYcoXau/GPTThh4qq4
UOrizQDeDPfuLaUxnbNXPHwltU0b+0bvm8/j8gWD8Y13Z1VlPaTcizzwpGxOVtOMvnPlUwkxPYz1
Vcg/eKQT7YCoKlMoGRHNxBgf6Ccm8+tZQ9QrE7mxREEJN9MudunDM37My301Dbcg+q48RFft8l/f
HKP2FUjoGn7k2QFtydfnjFRgJeVv/5YYcUEOJfOvPUeYi+U6oP8g5oAsUOXgfwWirVSCl0Jsf4mK
piPERrTQXvkB/g98wl4cLJBtkC43ZpwetXSDyDn/qPFtJ+WDsS9/4PUlcBqTuZR7gm9u4+0IVQNz
rx0f1GGz5szXLOcZOszKG6IjJ6rB+lc+qFgA/7dpOdny+TT47C7XOhEMl9RjUoRfSI1H3XMuY3fz
wezeFJxFKxx15b9/QZka2+zfJXO0bJRLeMZufuejiQiJ+8vVIKNnVdvWuoaBCdreYciQ/ZM5yKpW
YDXP5i4cNTQb6QvQ2ksp9ubpJYVvStCYmBTwEvKBM6d49Upo14Thni6u1dQSe8wX6e0nOdIBNnMc
1iNDzwKrjQn5AVANNvrvIpqR0wjW0V2KEQZwnBcFMIgW/neEG2KQjNAsoqn4tSXOpsq7dWXIcWa5
enwVeMSyPZDwaa90PDepC8rSe+dMaNEt6dBzYVn4JQlUnMqM1ADxV6bvtNIGfLsJHCyeILskEA14
TsaEzSr+kV+QcCBbXPkISZ9YO4np8j2JAqjOsBHFyFpJA3wAv434zFkJ0OcrHwkY/z0/PqtNJq4h
zeFxVKd5WOh8Ix+hZ2mClCTrCPhaHXbOPg+U9U7L18LttvJTLmeI+TOPAtAqr4T39lPvc3o7tiU6
zhh8rsRFu/DXRk8jMLyEM3q20gkCGc1r9TY8dOI9CE+u6f9Cl29UW6niFMjC+FYsVOwSWQGXTnpQ
PVlpcLBRnOSr8YaKB/Kbh6CDYeRps9BW1yKG1631vEPfYI6u7QwqRqXEIqSwQEQ9TgVnYIjtJy87
QrHDQoLrgIBaaVDysYQMo63HTW4qL7pyFpNczGWAlmImwBbg1LI9sKVctCpdBzZzYxtnjtMYVB9S
8+MYLGejnZCMlQgoJ826JYCL4u5TIxVHeyIOvwif3ahsEnx5q1KU8JgagwsXJ2A92xVgAJQXvk9M
DZeM6iHuc+DYF2iWa5mNyurGE40BfqI7iLskq+Fz52djsWp149yMFPDlu0R92bEWlWRTPg4+vsOI
H3kkpU3r7rPg0ws2AVGuoTSTk8Qnn2YP9A47NUDEAIWtkuW08OUmRyA5GDN42vWnhVTRXP7+txr/
fcu2bC+ouWMn8iZvlwzHNj5z9oE6nBB9XTWWt5WYI2meFF4JDohkR7wEtaLV/NaS8vaPxC7Hv9C6
DH3Qa+0Pq/13QP1LHM/PBAd5Db10lyrhPrEfAU801btl3Tr/VObm8u8tMkpG0qaI7Yyd/CpEyZgM
SAy9AzR95cwm9k+s26c/b/W/8+lJw256KcdHcj2pKyDQIkljHgPZqIV70Cv61woClLO35lG6IDbk
qMnmYn9iZLiS8b8cYDanqsZHldxLsZ+V8lKysvaMkYl27oBz+K0LQh95IkadXu+c5/wmn7rTURRh
9QrOvrwp9uY6LHDf9ERokG3Yz+9uwNKERyPQtwTqlFBgBsYve0zrEibD6l+6omGVqbX+m6a/xV2x
tgC4yWsaRn43muotLtWrwfPD/0dV9WMGJEUrYPDT5MiV4KRU9heDLNCX8OQXkcj6K7nyYrfNPVGe
nAEbGMt+qAf7mY2ajVzN0YvKwFZHrGGik8ielHsSggmPaf7ztm3poZvSAKByZIdJplGpF0mKJLKQ
hkhs40vYobUfGyQw2FHI/MJY6HZtiIZDob0ynnoc9POfOzl5mxhYGzgUgVqiadRk2jdbowEvpCKy
z9lsdzE3ujn7zJ0ptrPuQniRq4obCwGboA/e6TjQRk9e4eJspHNWOvkat7clPzHpr0aPdAjdYrSp
/k4QZ7iaXiNMMZTK3KEif5DQ1yBm91/k4WxwpvGIZ29U5MdhYG6zYQI/ClwPPUwsJpYl7y/H17e8
f/iKPOjMWKlNgGaW+rhMi3JTxbREkIEwSIMxAL5JDuzQrg4Ma6e2sjtby7xUCcjXKt7KZeKymUgr
ta46yWu104fVvUkIUANrG/cfqMXJhWJxmdZK8MqH1VsqetJofksyD7k60u7TYxKJtzaB80sfzmqd
X4C2veT0UChr1l4lvthAGrTwhj7NJ2vE/uMTcWdVAhokO2xxoedi4tnxQQKz2frlE6Ahybp5V4Ig
TziG3K5uHGAzBnnEXwscvR5CZj+Mt7k4jO5b2YUP3PNR8WqhGicvziumNP2jSj/yWiqmRr4VnPkI
TY/Vtgbfh/RnJK+2AvVoEtHLMcT4omdMZDr0juXt6fSekXlZSGE/Fe4p0YFpQgwlyyfCaOO0lxDN
y/OnvxDC5vgLiDxWD6lkKCwRDHwJHW33Y48q1M6vzq0phDWVINYs/IBoPp2gonNpKfQtUDSg+RK1
37IiWCtyWZKf+Ew/8ecBt71hZEenNGCu165kj0EQuDNIlwVTUsbsJHRYaFJVxXb1yaaVZ8d8Zvr0
8TZpkb373zJIuB2bYhcG+VuF7TDrLmgYYiqROkNMWL4I2x/4Pcl1YD5I9ZU47TZWv32aDLFE2pib
X8EuTmFSUaabpL354TfXpdQp7G2VapQwRzFAWlQkX2z0gPUgq+46OvJojury2PPxg9HedcjKHd83
Bti8cKfihWQoF3VQtKpoztXZW8Q3QHOQl1NM/bk10bIAogiNb+mX1q6AlcGXjfkh+VzsMUCEP005
PWfIKlt5vtaAGI8dG9y7yFfVbIyqmo/a9jA7PuRjvR49ghMBZqZN36m45FGXsxoVFye9hB1+JHLX
0Sz5lojM4v4lcwjmV/Sz/z4oOtqoXnnc8DxNec/GVnajSmZP/SrJUoaseAXYVvLriG6hhDVmHiFj
YpUaCbRsBM9JEo+/9VcvuQohOL+b3a2z6f7oNjbn/S8IcexD22qdzANeKmOFGK7fXV09/lIzwPtp
dphpsFgToNUWMkxIlVdW2jvG2wcPz3doGUsI6UCsVGyeAz0Azyl4AQAFVUSbTaWNKySrS9w6XOG6
iRCLXTNtULu7rjgXNKmeTCNXqAWta2xCkJhL4OclwKYQeNWELlDBKdZS+FcWgT0EhGhl6leeVwjZ
MYRXC5fZjEVHiEQG+llDXCgB5kSIEwIu3oEqvE1uuWqn4mS0nLvQiTPUcKdxNUdZuZ9QFpqT8BcX
IgUpucY8NiqD7tabobKo3lc4ZNc5GkENtvB3nNC9RSUzOeT6QyCeiOtgh8aL+uqH4rMlK3re+P8O
4x1Sym/uFoJl85x1VFj9VadBiGIxcy2kTH/tGHhuwRe7Y7iCrCttnLT0MAsZGQy6tuPj/+VPR5ep
0zLpZxpHABcWtamT3mR4QNWjtetm/zZH7k9tDg8VxAfQMdm71czjYQa13av+g58j64eV078cwvEm
y4P3MED9bzbhfFnIkCxUe4oBnCk33YcuQpv7AOgOVSPiXYcuixchrzd1/oc1ZQCGzW5cxqlo+tQ4
I5nT/FH4GqV1iqVOFQDqV6HFKFNe8koI/eVDPJ0GfbpHzviiViMFTRyii4HGGO110fSt3/Geh8Fn
WAcdiRCgDdW1n6oOOeOghP7CdG8XKa1zTcL84EYBsqcg9kHGzVAnNBzAmfvDjlJHfF5quP007dHt
1EtMyZCcyVw4TkEZ/LNRut0aw+QuZBxWmUz0kPBlruoN265OLlGkRKtyxjJqUF9avrdVelfd7MFa
VIX7gDMB/uXleFHM/IkWMpbw9X4Av4mByXBAzvdiMhZZuZa516rxgvGKgSc8oi4tX2U52AjHtcQS
2grOij7htWptyeaH4A4tcD7MkzadaouWnla44Qq+fgmXwudBz/AFmqhGv7QwKERbMOlTYK/xKxtO
nY7kkA4tcsXgI6DJUlVHRN6ZlDVDTTakoS0W9N4y6qpPJSq/mUNweHW0rs2eFkpC4Da84kebufsX
GEEGK83v/d8JAshKjRw0tDXD0j8TMy3e+KglGoo9aelQZ822r5HanzKGSPAfzXCTA9Tf6qHLdNex
jYtXxOo+4nnsfdsxNhxUU7rc8W5Mh+iutEQR4JiM3bRV5YPQ6+xT6mX2eUTvc996DbYN5sF3vJ1K
V7fIsIbISayAAh1U5HbQdyk2Rte1S/pLX/jKvlYAB21NgbnFZWONccOmownM+CS54Q2EqKtZW7Rl
XbH66lYAUmBOOT3n2CJsxLl3Sgxm0TFjhzYRbxwgGuvRH+InHUjtptKypzRBsChHi99VIYylWI1V
jbOIkuSeJdzPfke8T/TJ2DacutrKUFxr0gUNCSCaDeYLPoV/Cdc2c6dr1zt0egBghxWQ3tkiRba6
66TFV1vBcTSmp5kUPo1mSn8/7E9paP+LYFSaDAVMsvJpdO6zrazdtjrbPcy/AJAIsEyLRmDRXWih
xAzoq9yAY1jDGwT3BZ6P5tGK+fwjqoQvcdBerahfWQ3hCktcWqmkGvQq4X27GdZaiErFhcsxTdSz
PWlgrKfxnI0jCAOfe5Xh6V4+Sc1AxOn9iwm8ns2yrIfopTBVAK3xeBOmbYDnGEzbHYv1hkQHOCCi
pzoWytLxqs8OKoCuAxsosgc9mhV4PCqI5CC4tnaDMjLunJ6ZrIOCph56/tDX/vQmBXWfe/t6DiGo
60darg8wIfAXSq+xbf6zek9oYiqT7Ty96urgY9od24DNsLIoHYWcerBQ6NEB63cXSHibjjlWSYlI
MyWAV2u9A4/HC66A0ZyFr1Hs3usqhOFLH2ZH/ntOXKdaGY6DQWmKauy01lg/M68fJze7FVp0aGLn
rlpoSPujxwxfL74UNUtpTGQbxDOQncoNCl1GOhqSYlxWG8spQVXSpAVS0AO30gf7hjvsOwItyDGl
Dnc6ckKb1gDxAftqXNdekiEnnv1Db+emIyqHMSCCyIFNU17BaFQp36Nce+9V+yt1wVOiivPbMGAo
h2aDh857VSoPbaK9GjVdTTdvd4BKgMd2lFSFc0mHlhYUKE2P1ljaBpB+9Q4CZLYxFE7opH31ScuV
5IMlyOxTjHMy+h2vOupwtpG+zgq2ymT8d1Qij07VB1LQMxSwR+qRiiG10RqXyR9PjFZfuDi+KicN
VirO3cvG6r+BaW/8AaPHQXke0hioGVkECl+o/BeYP1UKkNtotp+0cThpBhxs228ftVD7VOfqbJjJ
GSE3RMDKolvO9Bj6xn10cve1V0bkT/GQYuWbHilEL12lwKA1K9qmkfMej8bMUA4akJ2o9aIbzQ+j
aHZW1C5BNGoLM0uekpI5elvn6q4ZBT8Ye0i8USZ0Uf6JZVhGuTiujKy59hZphJmaHSD2cZdO/h0t
SJoHRWMvMiXj3/QByh5zepTydMXD8iYPHnUXdz59euGyfqoS9D1bilvTmh8staBureNnJlgBYuWj
cI5YgIwjT5qTj5mIPutnEQDTMJFsNHrQcDhTNX4UIzRLEsQk8GDwtgWNisa+67l3QEnyE2x7sizH
plk4JWVIH6oHN0xvKgGmDlNxEDhj0nyqXPcbb+CAqhxbGU3Zg4tpTvUQ7pHmS9aaEjx37fAyFRqC
oKjjAAEb2JiqucDC7MAMFo0MZQfQIGJQaqycCVy5g4ikEOXLPFmLDmYKx2gBY/Q0Ws6tynJwC/Mw
LJFMFw80ZaFOlCV6tyFv39eAx5W+fO+Gcj20FCodhO66nxlwac1mtp2faiAD1VQ4RlobPWZViQar
QeMyV86FAQ+9Uq+uxlSljcHZOFM8Ly3M3KzYecnoXPZtta8GlGzTJoK9SCbX805Krj0mjIpElAzW
Tokdco9uPvyYwCXK1cajzhvhfM4T1h1/PVnA+sLeeYaPvfXQKVx1KswEOFgwgLNHECqn0q5fiBs7
aCNrkJ1Xk/axo9E4QoQxG/EM6ZKa0q04+OgxoA/BaEItVwXcojBpLrnlfeXO+OVVJYB6DikAs8uc
uM91GNMooReQ2tuydAD+5bBQ3GcFkfS5rR6VGNKbKNVq0DlE/i5TjF3kVI9pD0vcislZS5G4046K
VeAGNRKxvUeRANQknudwcBpJSOWMOuzsKSX1sycVD5/pJ5ncx7AcDnWgXS3kzyoK1KC2XrQ8xJ+k
fyzS4eTP41Pj8ufEO5lez/YehmLlzzX22TWCo0gcmzmidGM0Hl073rMxvzMrWefxcKkdHbvb/l6B
L0LrZlUNOukXKfAmFmE+MWWSYCWeWHkefdGvWHYOe7dXA0bbRBYyd5TBYOAqAhoCJAPMLwFfDyJ1
BaoMyUX3Wx4Ivs4blD2R459i6MRjCmh8+HCNBhXZfiMmgZ6e+gA53OOsqEwS2rWlVcA0giPTWHJ4
ZjKRgcJq4z4YsCZJpRlYaEcjxM8scPF+9i893W1VK7+dbjznJOBjroZkFsp7qzkHj9oHjny8nnsf
4cXwqA0OLSJvL//Y4xBDgyfcljQtYJxtZivYOIDp6yAGKgS5oSh5dMZBNp0WO9cqnDYi3pe5+ocG
nWJqpidZrIxp8CLlBFahDWYqH/fGkJ1ME63bhLYGjQe99ffg0TEeTLy3egKzTx8lRlgN+tnCTZAy
cugUz9pBJ81wKgvZ0uKZVj4RSQOxGe7UsiTeWU8junkxgFlYOhDsmPzi4LXVaQmmaf1spBkWzGgY
2ulGCOboG69EupZerCgyho3NaBC6rDDbaTZYpCCmYa/1FsMhc4sp1w1zsWAxa9ANKSTbsQUHCNYO
SPcupdVMPbKTm0VUPH0fHJE60J0hdvAeeCx+OJW+18nUHa5+HZW6OrLvEBx6au3xJ3K8Q+/YzWbs
553oZo51SIKbHFK1eUxBWnl9IWx8egladkFgApYd3VNEP0mfj5Nrr1WXfVc1cJYRk6XCXcn7aigT
itDgSHUGI7I/uC2EDHxQjM7YVnaFTUoBD8uLdnoX3tsq8GGdMVc1fETPhUSfdvXa5KgvcqQnQVZu
kN+j/aQyQEBFofeVVSPA1zCj3nRbG+Z1vhrzYKPxRCaejKjV63n6lKPkCD39WSJIxQHrDIa5rHI1
BSenwcMR/hBW6lv8YkFwRXeEPJcGBZRtGx/WzKqpQ37pYXX7KkKaFIn4kC9Fb68pAdzQknWwkTCp
ztMccADbRE7L0JNt6d3WQ3s1xn+uRkYy110Y0J7OTRsMSHy6sKVy0muHFonOGzbgZRNS1UXlW7fS
nvZT274gdmGZ0HslzrUGxs2EUPkQTi2z0HSPEM5pLsKXqEUdJ06fXdJfF1AgAlbL0Ylo4dTvVcWV
gxcp2A4L7eQIAQma1TSnDLiV0IZHdBN4apmSYmsX4+XnljUDq2HiGuD5W2iAQDDtf8Zac8GsJBcz
wm+Vi/CZcRBmHv3W6+Z1Gs4P1BWH0MztQ2eZoGK4KTjKLwZ1eF+mz6U06CfwrFQnYae+lmCKIprs
qsPwt1OyByrY13RmfQjLA044LpYtCn4TalcfU8tXiWFYRXNjMn241fj0AUBkGQBEx1VNMwbUuAJ1
OjSfITv3yLYUmzCzNx0qETMcBJ6OijRqt5SQMBOyRNYy7utzVSg7iOyoVvCYIFmgz48iBToOFhwg
vLgTSzsF7MBGN46VhUOmxQc2TBzBrQbZgGk4taykihwqjlmBF956OJJDiowv8ycxG6AaFO89N/7A
/BADjAsnn9MNZUHH/kScfRHBAi+ItA1iVgdG1L0hpQ7gA7rh7UiybVubJtSQsew+Rjc6xnBuRTfC
nW82CJTW/PXt6eAM6ZfRMsacEI8dzfa1TecD2D48PUv7WcJkMbaQTzSwKeNJx0adqhl9DpCclXUU
Q1dRjpVrZCzfi057G31/YQ8RBCbxfegQeGazYkajjvrBojpyiSaATq4tVUwnjcAWh+z60Fr+Fj8l
hOWj+2Bn1wTkt422sgAfCLB87yJFPMI2rmMJfxN9X5sXG+xXj+hYdoywSGDl0WU4cLQeChIjM5fp
IAZKjUIi0ZcHaSOKZrP8l6rn/if7murXNrKZN1wQpS5Qw41Kb1N6GBcBz57j5CGP+OBGsdf0d0kj
YLRL3gqLu3weI7w0QG2QUDNW+MTcHILcuZ8eWrCkPLOGZXEQ6pVHIxYGudetuq5+kwAKLX8VNB8S
PuWfE7TEGrSyBi4oucgxekAo/w0zxn9B+8pogMx5mdBZ04R3SoJHR5txkq6jFjWYx04rSYnGe5tG
nzP6kejbY28f36Ms28lKixdGTbu1gqkMKwQgD7ra2TEmtYKYdh4BiAYF7XTiRt2DxuXAg0DdjnEM
VgZhcqYhszLfiC2MtMWTBocRvLaIKxe520Y128OI2lRW9VzWxrvhQq5ALUetpjUiFKusAUEWBCuE
XneiwI33DAvVjunR7IydP5Y7kwlzAATM77JbXzfXmQMcI3uPRNdx4jKvqa6CqLh7Dn/OHHTQkG6O
zYM9Pw/aJ909zLA+PRMzB4yz03JCxvbW8Fiw0xJh3lz3XzycO9zBG5ceMvqannnCyD+Ksx/a/jvm
t4dJ7Slx6DA75IYjeria65/cArldKUm12juYXteLR0bkI2HWaAA2pDGfEA6D16QCHl/U2xkrJ8Rs
6ewlazn2eWScDaiH8vRLpOCH6SGdA+5AMm5owgrgwyT3N2Rae9EUNrgQxHRHHrapTTQ6fhoAHLqg
g6xjSvsj5V8MqmhRvRa5bbEhCcPveIovWjQSwPu1Yd5asRvFYCIDzReQL1RzurDCG+vCHcJF629H
hCtkCuQlF+xrFmB5dnIdNnzGSYj1DATYe5GLYFDfPGmEP7HYYC+avLmPo53f8Y2BP4j+t8GBwvQl
8satfNQQh0X4gbJPkJWhiITYZZnuOm3h90K1bz2KKewzcsInj8ngV4zohqzzQxPjwUKY9XjxlJxv
DsNzivKerE1HQ0/knzPvR56bXLq5Mz1qmgtmDvlvvrK4BQ8ixB68SJbk0ZwKycaQrACmHyz49OKw
xuPjPwlGM3gUagLW4EurKB505m/fCVcvfep5hvZsgPNCzJk7WITuazNao6K7FD+gWN/JgxnSmq9y
RlN5ST6ExovDlb3vY38l7Ue5xjuCeeV9ICH6W9bTksvlUKFj7yIcrRXPk+f8jWkgQRHsSkxVpmlc
ulRgcfsgSR4+OpKil0w40uE7BXYX/Gt7isXstRV7OFJ/OeJAWUbtU+qxpo/QmJzWGSGjNnBR5LvZ
pfkAtis0mUWEAejeUuxSSaD4cdY/pBE4Yp3jeeEFgWIwOwD1BFPE9mADSv4WDiYVwJeJa5C8oOJV
m44VKnAmkp0izojM8iTFaYD35XS1fStBpSRa/mVfFcCeghYE1J/51XY/CzqbtCqhupsrLja+ujsL
01nIB+9+QcXOM8epTKGtp03XPkd4kPPuJubORJodI8GOdqNu3Tq8ZHCykVzK5PLs3W9uuJxXtwx/
bdIM/RNLKqabluBhje6YTjY2kLlOmDC1+HfFwQoN2c1gMN8pE2xrYPc3wbiRdw5cJDzasyy3QWud
t2s6CiOkucUdrLsZprs1UmbuVrtVOChIRG4lwZcUVvP6fUMwjZ2e6I+hADP1lnmbF1LDsUPBI4kP
Qtn/pqhEyAbFyVtuctnhHUr+DU8XIarlGEuT8Ufk1mc5l4pNqw9lRDpCA1ml2iqA9dstvxlyx7OY
+O5ta3/CdRb6Dgj2u6LEn5Jw1i6MXRS5I1z8HDyDosA4JCRBzMFXNZpPKkhaleuDbRlA1kCYYkmo
zpH4C/IeMQb9KJEp62487ZzCm0JzXc7hWu4NyZ7n2QKU1760g4rjewJvaefmzo6ZZ5tO+CA9lyOq
UJkK32dYthEd+xoqt7Kt6uDmwtHEeGGvTb7ofxGnsqx/M+12a7mfUqtkcnum6o50blXWjI2Z2kjN
UNpZvWy5AN28BmxgnwuKPgdCbYgqzVBmQhr4ix4G0/5Bh5TllDtonveUikQ+dUtO4Dqk4tW8q0gl
LKVjZbwdleUafb9XfGF1uz41mG64lbEOc8yA+DV5YjZSGGr4BS4ecwYm8AkFMutim/OW2WmAvJAE
2ZSUqQYqKL8hLZ488DYavlMSSq2TOzRLHaMAi4xa7gvK3gvT1o6gmkN5mKAI/0Vsd3zgtpNT6YP0
80iL48r+rRnZykVgJdOp8zeysQgDuf0D13IZo8Ashly5Nd0iFw0DMgfDyx7kmXdmsSxJ3XOEBTXz
FiEdJuVkIYxQyH7X0MP1WGGuKTsSwZ1FMyTf6BVtE8JoXmb7phi3oY7UBOET6lbEUcngrEqIFO8s
2WPyPvW453JKbGfdZQdifMNCzKW2CmBDoIkvbn4RHpzILAE0/pGmBOd3JJeXUI2KYaHFextQj0QR
dl7AQ2WqrQUvXGELi+fQ218hDRg+2t/7kaOU5F0SOWcyd8i2eOF9kjYFCNwwSliwnXQL6hfCQ7lY
cMmipOHfu7MO4nchKaa4eUWdefVQ3JLrQt6eA19035Jg46lADVn+bR+Uu1fyhUcGcDYi+di2ETYv
kjIExQtUVRLbS0kBL3efEkBfkNUnostTJa2XwrRNii3BhTuJv2BD6fSkyCgBCvbcKf9//UkkxtbU
TZEC4Iuj6r2MYMrY+rBBU1iioD781uzgRHvEF/lBUjpeT2rYnryyAKnETcWHKoAlT2Bo5SqQe1Y+
tpwW7lXucNlSxaxuuWpyKBkJbjolR0rXsK4YN8RuuVhle3IwjBnSEVEHpRogScNSBeIiB9NFs1Ci
ppj5jhnwP06HjyFJVaKkAvCN7q+4FGI9KFcM8UaK/AbMgJyssGBmpT0iYv88M7mXO409LZetJEWS
CdOJwbLlXd5J9gZPdyabcEg1+XhiEEPkcaiLJEcmh2HbSY7CjuLraXa4AtPBd5V2gE55Im8S8IwH
KiqxzWDNXEyubNU8Q2x/7dHdxe1u31TKfkRuQnPeqB6dBVuIugTbyWDG5C+ZL3mvPPkDlGngNYD5
8MPqGSmHILq+gioFWjKvCwb3jU42nkBSZT9xuQxye2LqU7NcjQ6qNWh/6Dl6S69Snx2rO3qsW2ir
64jL20I+ENYYnHmIDHPOc/dQ6cyPnhH+1RHU1EzhBywtZlKhxkNnwAA6ra7HHqiv8WU4vAn1jsbo
cyJrd+1+A1CJeIlbBzBLzUu2ea+u5bCkbPlYT1/FnVaStVEwWckNmdRrpxZATzPlKFkhXnRzH50D
rBl8a9xZtXOIDcjfPFg5gZLOOD4XApAAD48OhZyDehpom73XucrN/IGMmjEt6U17L0r7KAeEI5pX
3V/1IMWNpgCfqqo1wcjokm1LpHJIkdgWRhTu5JNaZLQDs1DfN5c9LXAaRtAnmZZaP8ATpQCSkBBl
P7kOSl93tiNPvRBIaDZtiAkoSMqpbqJ46xjFyp2tO5tIzixbChrKFqWJsxQaZrtVrVtdA6Rh6qWG
cHGiYIYqhuyapVbHviiXUKc3uMwta841cqBMLMiF81x/CMGHDk69KyrjhH4QaIUG7EE+cQTrnVy0
mRWh1RdvJ7xQpTscNbS2GmNcqo5McWCQcb+4lv3YcBEEvvNAT0egaeWy69tTkaTXqokeJKezPffY
qQYiSPalRL528Mr3Ua8f60mhtRo9UPW8h5wHt9GOdqU820DcpACWVXCM9tP3i20Tk/lVU3JRAFcZ
5bfXOq8tJuuU+NUnvWZn2WsJ83m7xv+j1HCSREmmrrnSTbsB5Ng9WEl6BPC40IaBnqRxyofmxOY9
5MigaqZ6i+mO4xeA5XV04DKcfeRDO9rUsgdkFOnR8ZYNqyPLI3WaGNelcfSadBXFn3JCKgvVOGUH
0/mgFsFf+S6J70ShKpk+Zyaiyg1ClRYSwt0Q4FaOM13CyL3mpvXWTd5TUcNmZ7qFUNxLArBZ6vZm
mvdd4X03KXeaOaFr6sf6wu4tpFZdqOF+jnNgTe8xd/Obr87fBrmjnkcrlTJRrkQIEXsNUyPJB2J6
ag29OIUNY5GSQmJ7QCuGVxqpBWlfzRWIC5hvhDjmOmtqnYOCrox84Dac/mmp/sQ3eE8nbPLGOr23
mndAycD8SzZlCRBVYMveNC/a4klAw6SyyG+mjTNxNDg0OUNMSWA6BtZuhowMFpSayu0CWww5Jd6X
ywXsGHg3noJkEWCfkaJaDYR8QM0Pnp5vuVYy4GAd/YrRcEGEo+sI2UAQt+Eb9rJbUtoq72VY8KRM
N+d/91SjefeCeQJHGryeVIdI6AgzANMVMoCCOpn3lPtIcig+h7T95FZGAGEL7I0PyFhPqiMtxDAN
rKIUr6V2IB3gVUD10LSguAVrKC/Ch3AUhngqQ8juNsCioYFJMlfSuUseG1oUvEUe/ygoJCp5TkMY
D8luJ4FfkitesbAhknDSsaWT7J8U+I9wIh+OmKY4waor5DKCs8tYMqevLlcm38Gr8hMNLWlS/KXT
BEcYE2d9RpccLKPPego+r2dsHcIhZKZitSBHlRe+ogwbQDZ+AIVaUpEPxGwfkY4y8BFPa5Zt5X/7
hYt6CaCQLUr7CT9XRM+4ktcEw3g4ydOSFixXvDe/SQ7D/eI39SvrzuvLF5JHTUVSxj8gvGWVAQSm
sjO4JotxWArAgQWPcH+bE6738UmuDXkU8sP8tjw8togaMN9EgEG0qChQSw2cw0/qXTTKk7KaVtTw
K1l4fiCiah4YPndCFyEl1bQnVoi4LT2Jtrixc2reXfIaXp+7Wv4XVH1Pb1BK/qz75FX4Sw3wtdMd
pC3FTuApSbEiFSim7AKdB6+QLrk34eeD7Aa8yLIC2UFXUZLskPsMeZSFRZ9JIw2XBEQHxcM/VdHz
3ygk45uyHWppqiebBD802qxXLakPgBRtMg3+tkc8F47DxAiDppRpBB+6fY4otyig95qYUBnOO3lT
St40TBYZAAtCkYSdOVmDgDXkwpRmQyHnhCrORAUbVZGVCSikza2LLGbnznBRfFnfBukNzdLXg5U9
KY7KAJGZSLKxqXTjutpKwGHNYIkATUS8oniWUXLkU5+atOdKtnu0HnX3AWTlTaKL5I0xuz0iLGAJ
c4/RIWE5JYGWWxLGAXvfwgrZL/b1iBI7Ql+atEz45mLCqCgMIvPbX5KJ7uNwtPFlaxJ/KWUERnfn
QDXpRpXeK8sKTe2Qds/wDVcy1e5s7y3tvX3manCrpJ3NVmLOp2VojABe5bJujCsfLnFTYSSyT6iD
+N/M7s8wJ2rsq0Ds8qt8Tj60NGhgC/GTgifRc/NgctEgMQIa3obd2MAddMV72KbEHwf37ld0PhjA
R2n62sTUtxY3OptbBkH26D5I/cMqSFJQhvnprwsHTCefyxsJ+doxmUOBYjYYMwWZEDFsGmHWUJ0i
EzU2Bkn0b4ZoG+G/VVv2Mg3dpXwC9gN+SBDeyQgh08SAfrROxvPPQHL1Ovg/ns5rK46sadpXVGuV
N6fQ0DTeCCR0UkuImfLe19V/T/S8/3/EjCS6y+ydOzMiMvLVpyvUnPAFDp9897EtXvmg2nUBy8rr
Jf47QdrhuHnlE+AS335sIH/T2bhfUdpiWwcpzEy4LNa2mH3Yo4CRlQsQMcGsytpbrH5+6Xt9+HQp
PI0Hs0gOqKbpg6Z/E+qQFyrILBoAlWAb2BPsUhUPvmu/rQEGN0Pf4vKxMSGh2PFb/9t1ywmk7aJ1
ydT2nzZeEqXvMuj13bAIJ2yujoqht4iuweuIGyvt1W+E3X7DJqKPHvYeQ12EFbMZHbP2iytnIpzd
vAt7DKb9HMtJ2nn3jo3tisFseQKNOo15w9b+c4TQwhRIpSK2NZeCWMhkiBUZ7UEpyZA6bFT3D5Tb
wktZN7Rv3whiVywfEHfoE3md6nVhcxtxhyftCABP3n835K8FVQ0+CToW0E4cZ+ukXxjErIDZ84sK
FvMCyOG+UO2ASLnaSVrVi626rqQPbDSCcwoSxu5jFitcPmTBezJstyqWVtJVPzL+Zf7rnRL3yJlv
OgJtYP+l8SnPoluzcr5wDzqQdwDKG/SUZYeJ/g4+XqLBHhjRXWl4xndPNLESlw3kMUvjk3QiRZTd
trl/69CNOYMR4hSP3ZfP9G1kQUV3oYJHhI2IGAUmQZzdSjMYnkprHoG8vzgTCK39h86cA0CktnEU
OedyLsGiX8t7kW+y/ZhjfL1bP3b3ZcbSWwHCz71/K6TG69jDMGInTeNwAs4YeW9unmFcw6COIiOH
f0/YGiiPMYBCnAhtYP1A4Ix0/Alh7EFbifivwZEpRZpi1DlSOYxUbbWeiJxTrNaTYHIPOucX692C
GEl5xCpTxUDxWxNBQWBImNHr+pBXwyGLacHlkfGX/4UbQp3uZgPtFfLBghVIyyml6l9wnPb8f+kO
V8SKG1np/Bcxhn+rxVsv96r65r4jE0X3QV7CotD5oiJTz5jMIwWULpovikcOxrbHsgBtJbuVXIOm
rzPiI5CBQMBlcXFUJ4t1wmblKMiC72OuOHF1SP4Vg9kEycmikOdfMf+7m3EPz19NWgV6M1bYTJsP
7aPshZJ6ojkH5gXSUVfORs9ZJUBcFBE0lPYqs/k7qW745hhBQI8cNKmY2EEzMI5QxZcAbZAKDp10
xo4xiBQxVcN7wMbOCvjd9neh+QvUkTghFr6nN2MN8ebnYF+qQ9uQelhUrjhTxG9NgmMfj1spe7Jz
ruipqhZXfZzPIV3j+R2/qW1RJq2ehotbLn+p/SYYnX//vx8cURZ9c5tVHu2YqQIsKp49DxUskScm
LEObZS5v6Xl0PMDZ5orKU+GBD6FmGSznat++/1sLpvVzAXrjOBLbqZ2mrhTv5RxNWEaKmCZbiU9l
z2s7+6xxNx4vCbJc8bjb2kdXPH5n0R90y1cbNfi3fDgtRTd/zR9qnUv55QP8zfSaAs5wLfwFedES
+jddMzxq0/En/HmUPfMqh+Y5omazKcsx275sivNrDYriAF7OxdP+GTVfFqW3UmPRyFS9pJQkaCmI
JM+Ep4ihAGUNGISBEcRbB00w7KxvIAqy6jPZCEuzvVTOvzu0CBAANuHWzzXWK+IaqjXXWSjgV5k+
Vp82S7DIrCMKw2tpq6SY4JNJXJB6gYEmqENZJvw6idmKGbEAyMxLr7TElF52U3FY7B9cqACjHtJW
u2i39DSmNQA+46xJPthoygvZqkoW+XR+kMaSCvfLV4yFEuHdsh5C0t0dZMXLaHvKXhykOwnvSFeW
LfG1kkY430X1Dy8y8Ww8pPzXHEgtAZ9SMAWX0I3SMJp8EKNK42umTEut7MgF6ejUlkeMwzJvw+Ah
ZAaGMNc1ZEoHv64EOWm/9EcVzKDKvBxmzgJeH9PhdvLPHBUfJU0OTyVHnqyE3bxP0dnoNSN64MZo
wTgw4u5i4WHoekDBN0IJ+k0EJ4A0Wn/JBy91wKwQ+R/hrQJd11JjZ7JoWMErAxMQUF0qClfWP9UM
eUoSR+jbhxefPgKhY2i4r7lgumku2ym5nAD/+WCeK6uKyxTrOzExXukXifTO7A3/uyy8g7U+bYQB
9hQ4F1+mYK4dqUgO4jb3dE8zepbTg624QDTq2dF7XeQ0ecCZlKyy6Cd0eQIJNcGIBuQyYkHZolgS
oxniv+5HAqJX9Kcswf6AVqhzGt2dMTHXmxGzbZcFCbGgdaV2FXR7gswGRZZuNV+Lf/kvwYecE1WJ
a+L0AXCruD96MPhVwbwqTmOKc8KubbkotakO6g/LFk43nes21ryL/YaN7QvJmwcOBcigpavVJAiG
V7BPAD29f8Wgk5uSfiwPdLiC3k1pbSXmS0RSMBd1X+FBYX57/4/Ov+6RV08Yias/UeAIvSTY4FcM
HOXfnPlJoeZAQlr6SjwmDk8B8Qrj5oilEKcIj8UmGeKXz8cVUpHzumB/dIDZTB5/TWbsMahfWDP8
UFkKN3q18k4I/O5UfypJAD/S7VGfiURHaFD5Oy5rpEg7VqSgEuwz5SEaa+0jOosb86i75Llt6YfR
LngsYi4CE6ZjzytT+I/ytKYf2lQsJOkqS3aERg+zhVJwcu0C2Dyp3YoRlhCQr2HqRt5SxQ8HZTom
wAZPSYRnR7WhI52DlJEnzAI740VmXj1SG7cZW2IPaA/pn89sFi1nwp5ViDXLdCdoiU0lHp7dYSD7
pIEWr7GLhOYx7NyKHVJnpxkX/JgfxAA9KB4DLJcyK1XK7EKA+b0+1w49Z4a+SDW66TNPu37R//Iu
Wfsctbofwrb2J6mjjpL/n9/+x3lr7ywrWW0l5IWEtid1VVkdlH8DkH3tfXdHrJ7BtRGeaijMHBOp
oPkH9Jzv0d6E4Q7jW+K16GeVY/qt1QTnRWUgDIx/RxSE3SYhCCl5yAWANTfyP7KykhEK0/Smc0bf
wDoSq6/9i6kLIGNHQJen8HjA8PQm7R5VKOn0/F92dE49yew6KGqyBFbNWY/CmmB7+WIICN1E/TOx
XXSvXLFyJUKrAlNJYKmH5Ezy87CJXyuVswD4rHSPfILoBl5WmXVHgogPCqxVKHmVb/s3wfSrZyID
5J1WPu/G2WydlSpNON2VFZGy6KuNwLvhwGBiBhJnCZ/2tkUqVgFIok1J8DGY/ehkuMbJX/PrDBu+
OK4RwgyY6vXedZA9SMLBN3Dq0h1An930h20qcR0/zDC6ZjhTbNKBNB33pX5GCPJkF82zHVjUb8ZD
gHS0CCJoF6t8TXpsL1nve9le1Ba6KUTVrbm/p838N8VqMp9tOC9v+HQ3CnnGbTOlwngu3f6pX3O0
+PExxv/6nCINiOByQKx2al+ribMhJkAgZn9Akv0mUl6PP2VscxbGNKVm18WQ/AUaxwcVof7Qd9cg
SNVhXLInPw1u67572ub+hgEID13rP/RDfy2JVDnEVNZr8gGF+ZGkw6sI8rFe75aJzli+fwmcD3ER
Y4krVTz8CMrojyoQ5nDdMfXqLoy2+0SOADin9D1RIPakUZ4cWjan8dSM1WPe2/cs9jeMgJlDNSfs
bYc4Fhl/csy/LvLJfJnjVFzfMejHm3VEz5ZhkVhwlHlmSu6cAj+EUwIHZhe3qgvHOfrD6U/1Xl0J
dHHh+muwM3EFIVO4r9bSukK8xAQc3KiYw1L00500EHHXvTO8HOuUDNE0RXBmdMfISqga2SSRH9KV
0zUvTAC4cezojnNRKlrHN8hNQJbCHhFV4rXeZcQqtd39rkb1E00/mYT0hk37lbHQz8Zz1jGcZrQZ
zu49/TTPZ7FsB4Oxu/a/in2pE6LcwRMBDdsweiezaE4e5ul9GTFfsD0tS363BtO9j/DjosMmFwiE
+eLD+2R5F93wLQXlTPF4plUQPwyoACb5SAk1s3L32YG0m/2fynHpXZey+UjxSp/zb6xjvzaXWSeJ
wwTF+gWC+wMHzqc2wbe05PwaBvspW3x0nOWtAZNYpSvTGELrNkUDrMxmJGCmaFt8cId830XF0QiD
fwHnuOBecauWDBcD/5vGxPyY7g2dqM3prPpdyHlcD5Mpxt8QfnyegkUj5x72VCAAdvk+/hkMkyLI
ZPb5WKUHEMoPEaJugRc8eWRLS+bQrecY7aF7jLz9yyNvUmVZ7Ov1+dgmiwvy4AokQzWGuEySk9eR
AlQC+9n9pwPCLvd2ZA7RqrlvP6PYvaL79LTuJaKA+WPOcMMGizVX41JYI4ehFYVX1fpaoGfY7B/B
8NwTRFklio3SoGR+c+QcUQwmyCkpmsrxXhxoSF+DIBUJ71OXQ7MlV4TipAgTLiu0nkvLoLQciAZO
Vpsindk9F/pZAjSL9yKKj2TNxFqpqYQfUpI5+fyq3IwgVhZfOhhVtnn+R5y1xwElkWKl1SQMUy9+
kT6EVaHCehyWSxcCJudikvrPqEXoLG9kVBzgfBbXL10M7DP5n0puLo/f5mgJiu5e8AqBXcnBBq/A
Xtym7F8+R1ln2g8nhWo0U+mQ/iCE90lzQ2TlIEEwgtGCDmkhxw3QlGmPX0r9Iob10AKJ+Q5dRIEr
yogan3gEG/fYY5oSgIlt0YvuFdaCMwVARQUERyw1BsUDf8q18sa3+k9v3mvoEzgCT0tuGv4Mq2ls
1z28WyiTfZ6pzjuJYXAZnE6qVbj7jA23khXoPIyVX/NAyY7OL6l9LTPSzOoDPWhf0wJp47UQx7fm
FD0KSfIifAeYUgpbwTd0yw/6/A0sbwSxs/N4fYpSUh2dJ/A0n1axnFyI+qpAZj29zHLhtB5y5Ko1
fDNvoeDsFyjGWcmn2iRGnHSkaNgzKiMhLSxPc7T+pcvwwuRvx6x5ZT0CoW5avVPNZMPy3gsxc4H8
8uBPHXqzakA18dXGkTcaYOuquloXCGK/4NCk7h4uR/Ul9DrOBT3RUUqsEtMm2oqe16q6ncwvqwsv
EuyRBdF3QA20T36MUN6sDKFISgPjNEVVQhtz/KgE0ZXTVwnpAnwfvBf1LwFJIqbFrVhADcQS1CVJ
+IOiqeRtctesxMr/1oJC2Mf6a9tX1Eemj76dPI9SRCtGTwcc8Zy9DLgc4attxSAqf5TSgsr0iPDI
jtw2vevX3+JUKAZuJE/Vacpvi7/iqvhInSoh63ujg5Vsow+LE4+fbxX4JAhVW3FHGeKBQfNqScrE
knGZYAdTQL5EgNdet7kfVh+1Spu9/7elQjIdHd2onPsMdzdg6Qk4fyG1pTKG90LTiy4anHtynrNg
wr71Xz6CuUp5bTIa5wvRwpVftFcicOSSxF+OtMHt+NWaSNuQvNRPNkBZhFMlhYhqCXCmgSyupX9Y
5T24tqIahRtXVdrncKIKFk8qnRYsHQkJyji+UlZPEWE2zVUSvIPqh5x6lOO8o5hwRqsY2KdYFN4T
e3EY2wcwGfH4wsJxZ7+zbfqFMpRZcN380Wh9U3ir1EUwq2uhRNfSB251NhwLgfz517hoXObefi2I
gVEJFwG2YEC1ikEjBWzOGhSv4EIK8LZ4Z3r/kubo8hXoWdRcEe2BbPBbx/zRgVqwAZB6KIvShmat
60WehVe4D3XnXSrSkA+swS+DHnFm+6pdSszq3OWVtJ8L5mmgfqWuE96B44nwNYlsAje8ZS53iruM
9NFaRGZMd4d56W/7WRqdvTQYl9XrfTpj14kCYeBQ7xEdkjHbq3WzEOzMsICvQN6w4V2WV/+7O7EZ
i4fQ3//JZS8Ig1vvn32wrnmD3GbORuYHl8mbGVhTfbmAlrJtx4Pp465hLA+ilSxkGVM1XypT89Lq
t1m2h8GxTsJ5Rvq6maITnuVLMfIRmjWSHx6ekj3TKXDtRRS2vlYR1ihVgO6GTqMlKE4TnO3e92/6
aD3ZJZoexw5YcErHu84yP/sgfEpsejdGLKEmvJVEdUTAr0sJ5zQF5nfvoRMdwFHEkQ2YbK3bt1l0
DADt6+y62r2/m1tsh6VpHjJ0emO/vCahSaXg4ikZdNC9doL3ez8wDyar+bwiYYbqAIdsYxHbM9eq
fora7VddQY67gU4U0m23DjF1mk8CcZpmxnloYO84L9OQ4DOGoxoTUxGOP9jB9CHIt40jYI6ki48J
amnLBmCNF+dzL1zgR7Sh+Ilun1invEzB/u0azY9m9/EGNY0bReCZMQpCfNDzXDsxnYS1lSfAkynW
cNjTR35zb7cYwXfx0+yX35Zr3xcYg5Tbflic4S/uH7in7AUCLAITe989zhkDvSesUxhM/dm6BYln
7tGDYVcXFRPOUY2pghReYgY4248vzrwdMRVivqgq3Ra9RBq82t2X550qohFumk3zl6g9w1DzQ5j2
WUEkDNCcnsL6jgCn0xDc4jqBzOnJK6Q7oqVKkZCYJbJDQj4FRQWQGHUu4dkU1yjgd1jaU22UkMew
y9sLxiAMDQg4hr9iNAWU4xsLRx9A1NJlqIYWnAjTzfLWtlaOJKS2pXl4N6L/p0EWNsU4abw2RT8K
eGaQJkUMUQg9pp6HYjEXwkUuVHhNZt+eM6Tit7I6yYHZ2Twvbvwce4NrvTUug/gokc2Ga57g87b2
zxBc0eAS5fTMim9O2kHsyjXtPhW52lOkkJYgd81RJs+vOW0hHH0LaIRr4wy136BrUy7B3Agyn8/V
YAeCoaCW66sP9CRvXEuH/p2wxsVs/J44DpXWBpKxjDEfkWgY0gs9kt2Ybskq6MSEycIt71vn+fQL
sj/GN02v0W9vde4Oa3ErnE4fFg20u6wHDhgs1ADkuFMxFTwhwtuGStPN0Okw9w19IX/oDC7iw1/c
pWAKqd1TO6VpEt3SnN0h4n5wYrQzjlCVuFsZvNxa765N8ymRiU5FILP+mdkOjxTwJBVqC+BCV87t
chqPCsN8LVOGrsaQLBJ412/pVu4gJW18WOaAAaQcCDatbFtQ35CcsnoWdFj6Vg+sarNaOm+Ga1zf
bnsy7XgoPkYC94rBGQMyr+z+u/TQuo7J+G8y8bVaCpwUSouV+/igEjgR4U0057bsGhgr417qkwiw
eZowpptWYOx74MDu1H/OJfB2QK6yNm+vePx5hI9NhaqOailBy+0yjI40IFZfVI72yAN6CKlfjARf
8TjIcBH2S+ZURDcVVTo6HnwSCuM0otCmiYoYDV8jVqcOxxtJOKhUDgPgKqVNxnzK1na+R8oPtWXq
RtQpOifjTRD6J+kK8g7+wTDeVCO41KhiPde2PSh9IaUT7SIQkCqf6zlKmKHIhMnRpb7MzOJPb6q/
m71EZ17Twjz99saAXpP0yjFpOm+YDASuR2LRUTPEZXiSPqHz/3CScQrpSkQoBaTeTB+8BKzhERkj
zkA0rTBNEzHvsCw/3Q2LkqG8SVWZEu4YlnbMRh4hNxo5gDmhUWAKDI6AqLja6D3u3cd9/VhwkVF2
51LGr0ji2PMmwwYZm3wBBnwlCglb8wtVEqW/XYklV4kiBI44Ai/WICRik9EqhfHUvdF32mskityY
aN/spkB/ywNSRqGaBy824yiQDyaTJS4ayiu9v5A5+h4WtXh8xn5dxhQ1EamZj/RjQjEDwu2RkvKD
/1OMIR42QPj5PJ38lO4E6BpKFuGCLrYfEkL1BWcjKU8a1G9F1SIv7/KbgJNqifa7aEZ6h3avqv1n
Mxh+8VOfGnkjKidgoiA8eMVvO3ZpHfiiPr7Ig++B9RFFRIo8zW9jDOwZa0xZltNRA6b2LFYfo8uV
WnCkytgYmdtX8MfZHS9LsQKBJOXqs4XPU4EWkiBzTsGkXGV3b/kLF3lZ0MJtpCEKelp8kMYixyCc
nkH07YmH2zQ/3XX9JaaxACtm2U7lmdqZaagNcB8HCX7IY+Nq8OgxBIjjrhYQnIVRpB4wabgTJyAS
1NGkna24gM0N7ZG5cNgcTxgKkKR+s9dv8ZjAOYELK7siLCbvsxnow64vPZVYoHoetn0Fc0loNyPn
uduC5mGBf/dn/OYoz/63+RDiy702s3BD95bbhV41C1+m8VsEezk+8Xc26Vs9MBGyy5BQBYOOQV4o
S6jtn70Qb0I9B2nSMkjSeZ4xe0TUj+9qe+sDgRhpl/H4QcT+p9lTZ4gXhlhR+jc1izmnFiU6V2kr
wqxlRwpG5VvoaceF6l1+czWu+sT7jGb8jqFC0h0JXE32L056ECAdqcGUHEfmNyJCsCmbiog7B0pA
IaBnMTgyfL1mfPsfSZrFURXsHLxks+yffMQ9KzmLXERN5U15VLFQV+mThFPkmjAP8AgAyz2QJ7G1
Y9geE8l/B/v1kpYfJPy1xhagVqdb5NWCzVAzkYJU6SYPRnnK4CskSWRWyFWHvGTyqM/Wg1AcFgJ3
2zNJK8XNR2WmwDOdhroHji+SC55p3dBowkYlusEBeYziS+I7/nxSj7T/oTV0jnpVDbyH2feHxYPW
CRzTpZMH7/2I1xCm6ShgxA/PbIcAEpdx0bxf85rfUbHWUgiCATl8itE6R16zVxT3fs8xvCKWonMA
z1GdpDroSOPz6bTW1gezzi5NgMVUcAT9mMGrzoMZrlgnj2Wie9SIxeYJQRFE9x8dT2AvTnmScY50
yx6i9Wr6i5Zm4QQcLCy7J5J4z7ul8/weYdTzOjCCo6CBgwGouevfxfZXsf2WxaGE3jokbEzThqA2
rxbLIdq99In3PvgNhQYgP2vM7tH8KoIJXtlG4JdRpti0OHhojLZ2ExiKr2FAINSvsJl5s6xKRM2P
SjTW2nmCGxtXrAf99xp0pd5SSgIQAoI+j2RctyttEqnjZB3ReSlQmzxX2PCkdnE93PL6r/HneM1J
8/gGBQDJOXk/eq4GVpohYysC+o6DprvjdUtnqAtd6DCs9vEppKPV5ZQikp3swfjo5/kry8I7fYpP
4dEhK9Yy8jfnpiL90LLQTY6LfTJGplThV6oTrB5W7NdwOCVm6xHWtf8yjPvjThEjJ5XEtO9R3Tzq
c8Z1OOjPFRgU/wV06eADFEuX+SlevVeObPAE42zeGJJKDtBWSJ7U6aHsF55iPU+S13PY6/GxBYbs
cAzIlnvctMFySEZsXEI5aeTvPNENqFM/YVa7jBzxXW44rVjxWU8GYlFNzAjJrDz+M2Xm3c7AL9KV
sjJugZHpjbLOWsE1gkBD6xiw9BOreu92GmFbdUwWJM+K73qvCa4oLjvKwMwtK9I7lZh5vvzrD81h
hvKXYfXOqvV/aklQY1AcqZNVQBhp123AU7eN5CmDHPHwBEonRrPTrpEwQV45Ro8D89R6PzxmiqTA
p7OHl82QBGdOUN1WrMxLHckSAdjG/GTTHjG5q7JdJY8URhA/IY0QAxo+B5P2iQlYAyYN7kVr/a3s
DlAJYJMm7dNOxQibN136qBbAO0amHZODfJHbjiqFDe9OUlH4tAkRQmhsjx13q6b8cIZG9I5dVDKF
FNU5/IHLdpvp7eis8CS9EhiMOFpE8iBCCLCakpEnLLvVNO/xSfycjf3JInZItjDPeXKKnOQfkgOB
foKEOsO9KdqUYYZjMtxA7f5Ve5dkj7xXA6k2fcJof4J3t6FuysrCuPQqlx4AtCXwjwfxbqBFosq8
6DMxiBJECEmsBD+iHf3p1OlnWtXP06aJjPTHsAvryjngIg3ewBHJTTMB4aKa3RdBBmQ77hJ/bZy/
TFta7ia24zRBUId/05Z4RSc1p7v2tVIFb+sewnk/qxm0OMUcVtRaRC68Iq91cmmtIygo6J4u7fiN
rpiTkEXDsnFeZEYXblJ2U4Fm0bo4GRhhN2eipACyUMfnTJzUyafceGX8jINLrE2hkmJZsLrxY9YP
dEKBHi/3ClNh1l835XYagxFxWvMwMPc6bMzvarHo/IWjkGZXn9ni/FDkSKlRjpA/iFd2oU/0TwTb
+9S756v37s2UGV+IYailXYI4BcK5RwkchLs9mcEiDRCebh9+APTHR5cNbmwI41T1Io7D0YSMi9SR
xasnfg5FFNmtGf1cOQJbTvDQnu8TqkjRvapkfZPYy0mAkaUAr45mG44o+nbS6dSH1l3AKaJl6nje
s0IfM1QeS69RA7KB3Z2Nv7O+SoaenF4hDuF+hsK2hHMTB92iMuDoVJAWWhcA8QGuMH+XxiGKiSJm
ZB0K/3yE8+ITKD5ZcEFuXs1lTUO9DX9EW9gw3WrKkBtHBwB1HdBTET0Ig9bdp+z1te4Q+b1PMc6R
TXqzlNsPuxwAVMp7a3Eezs0ONMP3sfmCCxfATWtdVW366NnW8xD1b34TvoyN9ZhPGwHHyB38ApIP
O7RpcSNc2fhuFPtwKoOKxJ/QuebtEXQpx3LPWI5Gn73XjJ66ZroH3vax9+LE1UPb2F95SZ8LtTUQ
dJ+QELlldFd4dfU7J8mtbOdqiisko9t6NNPu1+ZjVn+RhTUS8TT8YE8bF1zd38Vfv5KNTA/bBUSf
JvatU906p61opytstg6VzXTNhBsz0uKHO7qfQWH/8OjbZVjjxKp2gxs/jXL8t/fosOImcnRiNwSD
NhiJa+KBblXnAUl1QTrAAEJs4PuOnDgwehuqlZdY95gldRC+BY8dX71hu3QMw6S1g8XTNqTATEUF
MK5I7tHMPkDU5qjd/Hs3nClEkoXEasWzDQvhp87m7J5WGwwY8CArmtcRd16858yb3JrujNZOv2qX
IeP+OMHgAJBSYAxve40oqO1jJqgO7c8+KrELKvP4BA7IQ3em5cEY68+SdNaqs/pg7fNj61QP/TL+
mprylK/bXyr57y3Omf2IfuC4g/tF9B+HlQ+WVXYvK+5bF57hd6zGAoUG3mL54lmPYWGvf0yszBjl
4L1YJIm+Wf2AlpMHAbkpS+q2CbbqygkqxBxmf7XU65dPwlY4s3XppyVuvG38Z93JfkeTUsBdGqy7
vJg5urixEQM+J4fJyeohNUi76KZMS9IP773xRjbpYpwwH9YMdDiPLpjeIUBScjXrHzNG4ZVgIkHL
3jvjj5/GyszvPb96Yepy+eS5NCMNKa9ncFIbJ1yPujiYHkwlqx4OcV5qOnIL+9iX8b6LUG8PyaHq
PdxAcesn3g0cZe3fwVxphUB5npUOJVnV3xgjKmy2WBj6SGKK6qfDW4VVK//puvb3Xu/3thV/oXen
E3LAQ2taXjCu/cTw92oeG1QF+2teJQCNGAIOVXU0NuenxzTc2vV/Myboh9Oy3tvFie+9rn0cQUc6
v7hvaJ3xZrdHqeeVV1Xo4EoeZJeVNX0mJQWiJdxeHrNu033N3QozEK1vVl2gCmau1xKuP7F3dpme
4H54DTNUsY5hEFFK95l5h800Bj7DjrBgQptfli9p0fin2Jnd92KOTnsT3xcQHBMHe7Mw1MEpM/sU
CVFKgtm5aoaxQtU9onPoD+YQNaeux3NmspdTz/hKzJmwaoyG3yGaMSMnE6qahApZeK0/VafVoo8u
cZk3uqio20fn0Jn0Wxt+xvQRI//Q6ZRl4vyLP4sXPRSm/9pHwbPHYkIB+8Niok6PYNuIETtZc3GT
j+tXYUmpCfvIhNjLnDHbdRwwCaN/9nnpyYpiJ3CAOEkpU7Tp2Fkhs3HNt4SyAQ+7+Inc4HVFN2DE
dCzqn20DqJVL+2YeURp4zEC3aiO8WDG7ulpD5vstKyINq+JUKIsEQZZFHuXEMyoIMkukFuwaYCAI
XGTPu9+hfWaGBo0BM2MbMdO9r5lkf7ePDXi4fhXlANya69qXNfr2gdmHQl2CEV0L85KqKf1pMdau
7+ByQYaOzPi69Li6qgnRizj+pzuX0WewuPje7SlWL5v3njXJMXccfAb2dDtsTlL8ZgjhHSc/eFdu
7gyQ24Dl/Zr17BcMlGxjuvEgBhpsHTfiN9Zo1nPvoXtMu+d4I2oW9m2Y749eRRXRO0ywzfwwfxz3
7cFsPXy9c3RRobXal01kb4j5qid/2J+2zOwubXcIKCnTdwuVpJNOGzIbA9gY9WyUpWjyZ3ZjlXJJ
tUWd0tb1gkoLi6hh2Q0kAG7ymC/j6xLY9ByU951fXk07kAOWrHcMbH8wpoQaCPvmgxkjR8U/h0L8
0LWMuY0Xf7qF8qD9oGIgWWD5zSFocq6jBVDvNia6ewaui36AXXGCOsuMkIPyekcAGduIGVuSQmZb
5cmsyLb64F+LUx4omKFFsBzukNJB0DyCjMxdQWdHimK6pHc0YPK6cbLM6EbvFMWgO8EdgECRK5Mu
TKCULWxJSPQADEkYQ7PDE5f+8BJFxV0OESYkjjLsQniPOSMkBzjjnKUbczq2y/5Q50hYVhNfLaYt
LSsT3lOyig7oUOspa+3rJB5/FpX7eyW7FMw6igDLW/dAYXZjmGTFafvclhNWMz09ghuIO0srRv2w
831WfHYhsVl6gl8s/FstBzeq+sm0kpumn5+stdAghrP5pGmn9Abm5yIRrOymSDJ8ZP52GjptfIjy
SDADNLDq4VGpvJsq71OCsZF6eSUxpqbWkw1iKJXevplqAwPf8tpht4qfVGyzaV4B0XDtDM0nKybx
3PcVEHCggK0sBvjy/kpsmUqjYF7EQnYYQrhMGPunTwUEzMxcx3aMLpPC/+Fp/nlTTQwv6J6lCyhI
9MWsUsB8NNaKGLz56DxAJOAUlfBrQucoQG1AiqYHXfBFHcN3uqA6TfF4lmvb9IeQvjG8ncm900Pm
bG8kmoI51w5nZI9fTZzu1sIStAKy1ZP2ASfBFAuSEztOT1qLg6RUnDQBdAR3YVT9YYeJmfboSsst
A6sPd/oz1+wqydYbv26PZbo+l0QdL5mwXW1PGKHLpSSES/LK4FBb3c9i65C0jqjh9zG5GlyE4yGn
OC1sZnd/7gsYm6uMYnVtOaHr9GiDyl0ofJ5hHHLnpEpP8CPTiAWA0d5PZY6xLrVlGlwzp/jbyxsO
L0RkAyZnA2XxghhsoIWRhOnsBcE1lbRpWXxPT0qQUtCSYwvRbeb9Tt1kcoXWehjXUzQ7d2IJ6j/W
ggeutB8twLO0qpXrQ8qzdJYMFIQgvDQs4wIY2r6y1+ISO2om9kZv6t1y8Q0r8dXLvPGxavJTAaTT
h+ksBluYgx0EB3RMQMQPKQnvVOUvA8OEywLiklDeruZLXCG5KPY/lqPusOVKLKvu25ucq8zCchwr
5xwjVbssceNO7vX7WUta69aPvIOK9H6Yx4eULQDNefT8XzlNJDHCS6Ofrkv4jYkq2Ie9a7rkF9b4
12Ww3tXZ9C3GnicUbZHHTB4CjpmiZkFthZj6JpuY+4Ymu8DVxd+bf2D2YC+pNkofuIJSd3JxUIwQ
b0BKLCQ5ailseI0Bc08Fa2t8p4BrrTG8wJIDvjAIBez8HhSicIZTr8SaJmbjtwti43EryLbKIHwe
OzBRqzU3iBjStT5ovvNy/BL6jer2LSqZlk18A0I5OU3xi7zs0bHTa5K9U2MbtCwh6zeMAtNKHmOK
0CU0VfNzLYwVVH7wQmr+C55jdNOnhgJ7LlxcV4Mz97kHzDNndATuHH5zt5nRP8OaMm2o6PG8TZ+H
pfktF6Q43X/9p3CgkXLPrjsWT9pYv3sTiVJXP+sn66sGlKdcvrA7717sDL4WLwllQbbakorrNlCC
wXVQPd5mW31UjKmbiPXmigFsOrnAsJkEj0sVg4vsKzT5zYxHieQR0uSMjkkA4x8puYi7XAsbO8GT
kWZPEsos3LnlEtBccJ3ZsQ6eB7gQbMeYgUJ+xaBj42fT9TcJIasF8UiDFVqAeXgJIDRv0mIRm77z
DoOHqmO43Lziptox5BwdG+xomc49LKn7XVjZexrOt4jQb73sxeqz72jZjIsgxIQzCD6RxfvEKGEF
ClpF4H1kIEg1Z69UsOILAoH/oElIp7rWvHQ4Hc7SkfnvOZy4aA3c9TjiGA339NWFNd272bNtTB8R
nj7Yc190HDisqWkcQfpeRF0RhLIlZzqRf+fn2Tv1sUIgj5/dryjR0H+rXhG14ZVzeNgjVLhxR6T7
KsAiO+m7xidJvOGbIuQXVrXf+WixTPNdW8WjqrKn/jYyzIPpmE9jVz7GWXXagvisd4wHslGm6cKZ
G4ydYo5RE266w8AgDNqfaen+uw3GkzMwoqz8K5cJXf2cykuzOoLji4LGheGB+VQMiCsOzmQTvq/n
eWBSLk1NDHHdHdiP2rjQvL60+4GF4J9wmYuDiDa/rx4UUrIkeVuL8bEHvFZojAlu/e58jTEu3GZ2
763rJ7TCWUXG1dGYhKk7wHj9pvBgeuu1UyYPGQlCuNHYZ7Vn0Q+Nq8Dikgxy9ErRx/Om0rscrQAW
vDF++iNjI1pyBAxTgCKF13U88jpjnng+HkPTeGl88FwQiDbyEZYOFT4MDGWN8WGWNnBz/lkQfarh
JDXja8NkgCeue37aHYKq2pCzl5duht0SddTenPlYXhiXsVfZFTruj0J5wcoM+Nm4ytP1JCe7KPQO
Etwp5GOVQGNXwV6lwRLixhyYiIK7WT5ZT7QSb7wJWq4WK7lnlo6eNjssM+Y/fvqpYGAa+dEaMP8N
ooDEOuzevGw6IsOh0Sl4cEbndXaT8qL5P8rOozluZE3Xf+XEWV/EhUkkEhN3ZsHyrKIrkqKkDYJy
8N7j198neWbRKnWQ0YtuBUWRqEyk+cxrBqSB3f48tMMPvcb70rmao2Dr0k30JWrATXZXlxHqydYX
SUmX1AU49XQ3udX1kkLGdxOysSB+6bvyXBlqrxuquqRUTlTCnAKsSu1ClmsOZuxzNjOTE/URezo6
jbVzpnC9jNf6imk4rHRxjdCRUinwRkQd1PKFXWMDf9VrXk+x12erIEk43F885LmY4DcBwMC8j7wv
yutu3RaCOeYlEuUkpwofWMp4R9+0kEf1baSPx6nB4rKIrnvPpfnqFT/TfEDymDVL01Y/egreNnZU
DHt9ec9pdMfJoQsdjlHsQkzEBkgYrXYhBLXZjU+Amj4nfn5vjzdtiGCN8Q0IyT6tBZfhpyIVvxaT
CJ5ZNDsoKRkMVz1aN8qQZ3BQEUSJmaj7pGPYyVCvWLs+tkJ+btmLAAHo9vP6tXeRXne6/yllQmte
59wpbBMTpiujDV3nODo4jnTjRJyuledyWBBL9RxZ9s5T0amJ202clOewazYhlscAm09ppt6kMpw8
IhEqrQNdYUepTW/C33F2NtYKbRgDzU2Ppv/gSOs4muB9Ensl8uSbmLXGaIARUPbZnFxto0fdUxvF
Y5BkjFQ7zZJ5QO8W2J4G9+IGarKJpEofOStiEO1aJNmsLGDVpAQiO1pTv0pDyD8jqZNr/hAcQCFV
o1ZiLRAHGKROlnpAXf0LL3/JgSvI8Z4e8+RCjZJp/TC3SMVx+hkW0YWpblkBYVBu9WvTt12OLeII
0R22XvIDjwokYEs+z7JrTRyoKQvFbYIZjoE/dPOkm+K8KTmGp2hOzHPueBssNoAiOoimjd5RJegr
pLLqHrwEyFU32ehbZT2LK1lunLB/ymYA8FWef+sMeCEVeh0iOQ9N+qUuxuPiUStMzSDxEKfMfolh
eLFm65x0zgk40wvKWM9FT+suMiQa5gOr0w2Qi9XxaUjJlfYNrDia8s0Txzz1fdZuK9GYS0iLC6ke
+wHJkgVPQbS+g61M+3aHQ+bJjuvl2MngFfj0uU3tG1JY/dMBNNYmuzdH1n2GCLzfhPdDVX+2Oh9n
rTD5qZ86d1qQxg8wuV+eZa/OU6cgJ2Uv/uzV27TyX9sF/QDlv1RRf1dEPqCWyQZR4KR4SjblN4ey
VkIANKGJpH9h3pWf3KYmBU7cF9kWP/Oo4fY2W1Rwq/phmMfvMk/ocVklRQwDin0KJmGs48+5V6GC
tuiqFng/HalMjXse0+GTY0KyKnETgNs9f2m9bg8jDseCQvqATCTr1A8FOKfsMRTeoTH7XWAQDQfp
1wzdYH2GLHgJF3GzM5vxZqyIAaYBOnP6cyhs5A38M2rth6ie6N1k07Hq1ONYxq+Jgd3Q2Aa7uFUP
XjPsh5AkPWvDfdPRKtWhPrwcRp0hLmaor55l3FuO5EKOH4spTqjH21ymRXlfIuYfcHCOvvvq4Xez
1j8bV/Klb5NvuPo8IHf+YGYjlxnfMBSII430KeMdBiYAKrEqGGYgIMuMnFFTYW0CKiwu5dEAJ/ym
8DB33sFsqhd0BRFPq8ZT1P6Kk69OnSBZ/4Wryms0p96+t4AqZ727TwWdIYDRhMd6yk3OIy1cUuoK
jWYitBRZMYGk86b/VdMDZgkJJfgnoTdtRy5YpxYHbUPpIWCho/M+0dm/uY6K1zd6HCiOyqYUb860
EBfnJrKTte586uuMzW615DHNgB8nuAF6a2TbrdmtWrc7TEgN6MEbnrMqNPwfErSOsmJ+A7BbHS3b
DMP2gZHoq5W7KUKUJOJMIKASCaYSEewzfpLs5e0myhcuZczCuRJH+JcKcqjp/KR54+CcpWNamqMl
FcsWNEO8hNe6ybIY3trhKjND2q6gfBM+keDr2L93ycneUrvjTIbQtgiGwRcYCLU1jtSlIuM3NFPY
hvp80qRdGwSZzoijyt/AYKU1k55GJL5swqwMFuZIaknUCHKUHttyxMLtnA3ho86tfDda6wsvqYmR
m+mU1tCbesLTjnR69mB2cOaWhfoy+LzIZBzu0Wc/u9RvZI3bi+WBYayHxzJFBkhPl54bH50QQPB6
KxCNBb13H4sa8XWgbzVFq9wZn3W/i5R0VtltSAsMB/Sfb3A+NZ/cIfqugzGCW51ptAS1o1lstaIJ
KNdXrrE70Vlfc+hNCKggbF6QxKdGQ5UZRc3E2rgRjihIHcDQ0Qj2KYAbQt0micW5J6SJuVM0zHaO
jbVro/pPhRFMjsx+Ys6x6sheE85Guqt7F3qMNvhC60tHD28fkLgw8IZfqHfc6E9kc5gpfyJURpSU
H0v7ZadIIPX35iYAJwcvm6/F9EPfv16SnIFYbXRWrl+ewaGwdF942zW0Jb1zumHYta63EfKmHSiW
MfoB3ccQckQIAYzYQqT9CQDV4NPzQugl/haA2dI/pmEsjlGvRgHLIrkJbJduE/4e8rVsYRHSb88A
HpK8nFoqa17QY0u4cz3zuVmmc8ODoCjseIDhwNFr0WL2OmzGMJUheF8gDPFlW1v70iESDOgHzd49
OgJpdz8EE3yBAZ4FwB0HhRVPAsF1KTbQ8/XNM270KzpeGrei52JJ0zvDotC5hGc50beIv+HEss5s
oDM92J7YsumiAzdtxquKQg5aNT0nlLMit7Cs+efkTdC9YtO7XTK9TlgknZ9tRjM1D2PpIZZnpnc6
XVj48NJptw3D7Vr/JggTrCad01RodQqCLeMJEiHkUyKT7E2iS2DURPu8m82nNsjgq3RH7jKsGjp7
F+myCalwROZHPNLVYjN6nFCdU5DyNZDvmjzYLp19ItwmLimd66RFhUbPiimr24SfG7N4O7C58AAD
wvS9Z5D4C4DE3mi8jhiS1dxVR5lVD0vofy26u0FzKCL3kwv258qP8XpPOGU0diJpMNBhX7ax9wsL
pFPuz2hU2I+D1X2tbPdTXi7aoLhxumvhTKdQGnCS3RtOZDNWD0YnTvoUFgbwZX94jvz6DvzXPsZy
S2NRRTJcGzNO05V77Lxm1whc0obCtOAHpU/kY5soivaqXI4Rl2xu+Xc15zpGTvZbSv0VRE3FrsGd
D9SPDXdvUsiks2I4CnWwpem/FTHvQBmT85kefk5pqC5fYjlQG6xOdli/KGo9yxS/FD63cLV0jypx
qKGT4oyE5DrbV9X8Ceo1LRfa6Man3pK0qHBDaKefrZwQknrAkhN5BWhuS/6pn6ad45Tw028o/FDo
H91xnxppuZUopo0juo5usK47vHxa3B5suUnSEOMUe+PY3X4pBOAThpJnLv19gStPGW2rNv7ZuMNP
XbNx3BblJOuJDH4CFMGrHhSqgm63sxtdgS0oyVDM5/LFQNFkzxreIXDt4slQ0NBzzCupqoJgsc2n
CmQZElYID2HgEpuHyhQH2btfmkwROFIwKIZvbjoMOLwgDVirkz7+3WF4NFrUcxqRPwDkXye6ftRh
RhNad60bPghOh0Yk1/USrlLbPSprPIR2d8wBzU30C6ayfwmDaa9PMQ9HBAutmSXH30LkTxih3aDH
z1IHtlKF6mtgdK8loQ5w9Py6pMB1hSXXY2FQhJ4Gceg4tYbeeixgBUaReauPIy1AoTTW1xpOtZbx
qYb7OnGu5zqednYSRus6zJpdHwTtNoENgFDmMUvqBCxatsmSN77CLYcYabLffRIhtIIOkXxYB7QJ
IQUlvwCsgBztLWrJ1snMJI5gcBU9QK6zfw6l+RLNmEDFLaYgfbog90CnlEijIzTWJ0ye+nvyzhtR
+t1VROxQZCX/0kz2ERWXmoKffq1JY7rwgMNtTo3bmyWw1RpA0BCbQHvam7II78eOQiqWFsfGQ+uz
JcCxqvIanvg6qo2jbQGV5geB9EbfMes4ZRnNminbd858k7fDsYvse5rE3+wx2oUpfcJwQviAmdWH
T8D1mqMla/v2Br9ROM9TvMdmc504BZWBAuj5gCxr0tl7mVq7iVKM7QQ3cJM1XVSdGjva6YPIAuBe
L8YxLBHGaud9Fyo0Aa1ThvFiX9Y3gz2gmxxjlNm2B5tQBhYMulmBgX62SknYs6ccEdCrHFlOB8Nu
x4K/MyweGiBRlq2WIW9pT9BjCguwZWFGrgTvyd9DGv8EBYEC+zD8wvcDB6nCOMs6PtWocHRFA2i3
ruDEjiqjcTM8ImNJjhtjTWuK6lg7sNzDPv+elPNn9IkJ9JZ02Jcl6nuwhJHPzoNm3TksF89yqMj4
NW4b/tfGz5/jOOC/7Ir0ZaaB7COFncxkFQh5TVC/DCTcrppwOmPxKjehGg70pCNEqJy7sclg6vVP
y1KFm6IA4ZRMLt6UbfOLk1Cterclb6xt3LfgSNI214qxRY4qctYjjUumurPj8Qeu77gBR+g59TNC
lctABTSKbytj2OvCVbgcdc6ORDUljJL8g7Y9dZq1TzuZ7+tKHmZxXwfRPvRe9BrztiZjvNV/DoH7
arRweaPPUZXl+oqKiuPc9p8HdzlplfG+jmCwQJJiOnOykI5lTWh9HQ4VaOL2vuoB7lPs5kGa85KN
7W3djZss5GTvJmMrMaUK8VKELuZwyYLSoZIwSGriXr7FYXJF7KAr1oRKUBK1ozgRt8GNueDDjNhB
uuz0sU85BbAO4TJVfkk4oHkWGkA91uG1rm5QYXPA/unm1JDLlfYwprBD9YQqD2uI0IRaPR47uveH
4aAuxOgrAWj7ugCNPSHhaXybdMWL7jJud+jiH3RiTnsvL9p9jAQdZj4osnSrWmGtQN2ZsfQ9xLyz
hvbyxWLkhzJP92+3FBVwl1lp6PFWmixB6UABcsLTBrlG8s7khpuc/3MnrVriupm/7EF66V8M2ZF5
4BPCL5Qx4GvzaaAROXDV6KIugSh5ecOM1qzuWYQ7blDHPXjRlwprSSupKX2+8huyEZMZvMGo0cB5
QrBP+9l57kMJ6EL/IyTGyEMN/ICmgbwcQTz+xoSZ8dWE6sTf0yuzyLD0NgeqpPWHhNG9hU68NJoh
FQeFrg/oo85AHvmKn4F5u9OLDgwoJy2nxK4dAPtNqZaPyuW5J7AO2+K15jXHBNFmk2x0+qW7ATUs
ervVAlmM/A1tVoQnbWHCL9RpXGeOn0UDII0d79GBbzpg3ykTelem9SES9CO3AKD0m4FmDW/DMglI
lmo9xaSNr1DWoMugBY1Wl8aCwU9ssTmEo6HTLb0AGUJPHEwdSqdoTFCe/TKCaI32JFblyOQHBZjn
Z6o7WfNVH/lhh3x6dM0nxm/BNY8dmGvicp266k5QTuBiRtwQ0EiH725cbbvhiVnW6Zhec5QAAGpr
UjHrtgaOpBmlukxI2MYWsIyvSIheediCgjzQ8Zv+/TxG92vjB52XoOOqu0n2F91eSMjaIirfRvnV
pBtKvA+rQkfeBOJ8KsYdLT2wsoyo4DNzqsuBOVoBJU/m0jYUVezZIxgSN2ZhH3VXwucCdnrr+9wG
G+ZjTEH8iHzdapUg5KlZRvpTpPFNimCOhdmf3uksDRXv33J2hEuwf6jidpUJFMEglI3fbPMZpkPe
O2j+ig2uVfCamD2yDu1qUyNqCDp1Q41TDw7MEqG6aQvAKPS0ab3pBJ/SuxZZZQy864Ql12IJypRo
oCWToU8JvV2I2UoA9UBDQxT7MszjikULLEFOv8rrT0OF7pEHI+U+Y8lRBctJDkFZ6R/X48hlvwnr
5TxGznVFitL3imOFba03k1s+6/UyosilG70lqZiOUXUKRjbLk9/iSvbeaEHfh75JL3JkG+vKYQYJ
UobjIX9b6RxCt9IfV4xGmm/ZGhUFdhgbZhCPbphf6b/urBAZXnWOEVznXxJjYFeC8U8MrXTrlM8s
HWBHUFZvUWPY6G3JK83BODc0RvLiM1T76xFXC6BVWiv4TPDotbAwkJqKq4PVEQ7lLyxkchwaPvxO
lgsLvU2ma8oLLNqhUkdqUOgQEz7lIZoGqkf9Af5FUDQTAPUSUYTy0BkB/kY2xljkduIO2M4V4Dtu
6JfQfmPE69RGr1arcZGZLFuOj60Oo3hEYMVr5K5javPpj5LDTC+/ScY/bb3QSH+c2F6DtALAhxID
L0wDWE1tNUn9jfeSG2qt953T+0R/iNHCKbUK/6bLw43+xBbHt16zWV/sa2orJo0mh4AIMqrhRRAY
ogP7xKNxZ5v0NQBo6RxBV4vo997ovdglb7DXAn93gC7UITmsbdBYte/vONH1w9m1zOHcI+Wl4msZ
aWuFJ4uSpwSO1zUuMlNIa2XTYaTULHRPhkHCJtTrl2k3wGqEmAQKC3d4Fpa+H/2HxKAQplEXtXhK
BhTOYxNoe/wwu+1d5FufrNi9HhT4GE8QTikcUc3GvCulB4uyuM7GEPJZ1H5zxy5beYaI13OKxcfc
3eP8t7wiF/4SSW8XKo+D3CUHxqikyeERl2jM+VAZ6+UlmSsKvVSJyE5bmtZNmFHBH6V8mqMQqepq
EcPdmDZIYLvR0OyIcILTIPDWioZAHRLbXzRIH8e3f//r//7P//s+/Vf4U9chZ1C+/yr6HCmQomv/
+9/uv/8FMFT/7eHHf//bU0JJII8m4GX0K2zpe3z/++s5LkL+sfV/zMX3QuzZwbGXxbkMg8Mw4LmY
5cP+Hz9HmkJ6LggvYaOy9PtzqiRvUpkWy52TzJBPp5FySyZIqZO79x+k/hyQIsg0pW96livdiwFR
PwtV7/nibshCAzUS07ozKvAPoqc/nxAfrrpe0W2imu9+MJfyz0f7jrSFVJYtPdtyfh+jmRlhVASh
fZe6CSsSg3mi89TRxFHC6OwkU7V8en+0f74+z3QsT0qlmFnXuhhtSNMw6vsBRbGQgqnh1GgOpZN8
WCo27vuP0m/o95Xi2a5tWrYyle0J0/p9dADwDCpmxnhHl8k+tqoInZUYcLwVc5FtBuSXUXCPqzvR
Er6MoU1c//4HEOafn4AKuyMcWwjHJPv9/ROoUlbtbEU2Jj4pkHM/bHZIICIAMMwF4kqDOzaEfMgQ
LCKaD/RVu2Pi5bhyLJ2F8rMpUO5cohpqBIKWy/cGHNJ1M2YC9JNlQHjrXLUZ7fhZ1GX+ECqOPRgx
LhTqFrn+TvbneYxqUlJC1W7JrWOKYjqmDm7baGqTou0dwPhYla5NY2JorLsJ8+YnN8i769DPl+1i
GSyLlsCBWrKZoCQtwHa/P0lvi+ziNQkAt6x+j61mXb4mAGtm3M7ecJebWbizrSE/Nm3eb5tR0MHo
Gid6cGsTAYouJGX/Osm6+mzHYbCrhjYHBJQJef3+R9Jr8K+fiNNFuTYlQ8v1pEJk6/fXNrayq6Kk
aW9nSivPqm2yJy828tsAeCSI2Qwpux6ZkPcf+sc8uKaPYpcjPM8VnvnHgaO6zokbGXU3k6JnobTE
qhAgE8d7BeZi7j38mIKaQnMLtcs4qhCRJd88Goa7fv+TXG5R1zL5QQAvCm97z5T6+385Ye2gsTzX
7N37XEWmxoaqJzu2gAPXcrn9Z48SyhNCCoXZrCcceXnIChMNgyzBkC704nY/DzXgEDbSPq+t5vT+
o/486zzQ2bxQDnNLQp38fVQWpJdOjm1/BxONSxEfoysUn7ynvLXjPZ1Oa/P+89y/OX6kY0nl+ZZn
C1NcPDC1u7ZRoYc/3jxDVqyKKPtWeXb1GNU1PIOAoLBWLf4f+SHXhPe8gSXjOE74C43aaON58PPc
Jmtuc9pqN25EcWrpInmIQmoawRL1P+q0SDZjaS1rxpz2JELNtANNJXaLTb80cDNnD2fKMde1F0d3
oYvMYDhA8wtU6RJfTD1Qzz5/DKST3sK/t9dhOPbAakT56tXWeOPnWQD/o8HgqQjqkhUwQrhpulF9
AewGJmeaAAnNA5wAW3VfUW3+ZoaiOc1Ix3Wnbp5t7YuSfhnd7CaacTkNiep2XDsuDseoMP9oLTF/
K0bVfbCEbfHHFhYeC8WyACObHrfq72+76lOk3P0B6at89u8LN23vZ7dwj0DAMMkSMz57eOON7j2O
u9/doqdt1WbddVp1WkNOhu5TLcPysfMm9zqcvOxENwgpHzOk12CIab4xyHdhpoPGmcN2gTdhRhu4
SvKDgVwcRSx205EEOcIXPmvWu7hButRw8tmLvMd6zk9lUV6rIXhqW4qY0qOHMA8fXFl6Xv569LEh
iQiEyx/S5c+L69lPF1lxYXl34IDWY9ZamOouoPLMYvX+9vib3eHTN2JPOr5LKHDxoNJqbJWYLkpa
Ef7unpOp9CrNAafbqY00gbvUxyBLrAdHDSikstg+OHmsP8MuVofyTd80kYHgsP99hWAp6NZJz52X
lMDbVFK1h97mFqr6oYEc6mV4sznSOy/U3vbVIHDMwd8AZT2IJJNdNBvwaSjTD3OVgCTq0NxbkoKW
jKeOkR9Z396frj/Xs+tAlWS+HG4HTpSLT0sm3tpiah/SSTTXTk2vGgR29vr+U/6cE59QxSbEpi4s
lHkxJ9FQN6kBSf5Olb4FKiWuKGIZuRjBpirnMwlOml5FplrQCaE38v7DL5a6wovMcTibfc8lWbPc
i2A0dV2/zbgNgBbadFOqlFZamNU/03Sp12Wz5NdubZQfXPWW3kB/XfDw1gl8lacsJbiA/Yun4gTY
D0GwOLcyS6u9Pw3+vWh888niEx6QWoQNmPOehcgCqPxo7ckomHcwlK1f/2j47HTL4vZ3uAVdi7Fe
fJDATUO/pXT/WHstkJz5htTUD1O08w60BD64nCz792HrpxF8mw5nimSb2xfnythXeRnUuf3IG13H
HWh3+0A2OkRPurwwPAz2ITW+ucMr2r/vj/NiJf/vkx0FGFeYNjf/7yu5CCSpXTnZ4MpmolAiTHg+
5geh/8Ux5juW7UFuAeviKweS6sVk4s+jeoKJDFmwzKGVFCZ4uXXp3sttY/X+eC7jCr2AHFaQJGri
P+fipkncxKGtuWDFWIwvY43DzuJ4W8dbbhMgcB+8t4txqbeHOS6Jqe8ygebFMYB98JJ4Y2reihyd
LSnS5wZLzSCEqv7+qC43438e5JvsCXIo5V1MIG3EZsZ01XxT6on7L1kQfh9irJli9RR74Qex79tp
f7kLWfyccSTcPPBiOZpwBkvE6MxbJ3Q1hr+KQKGZ3/tuemYPnmPVbvsMWmfpPgkmAQgUGNRhDBLY
yurWyiuclMWqMD1KNx5Web7KrxY5nQphXNna3Mz1EO6zLJBJUXinrPmrlyXX1lL+MB1BM0DO4AMC
b9ws6fytWlyQyFbxuUFpBJGQQasaEQDFu/fn+HIT6replw0bkfyQ0+/ibY50xwy4RtFdJyDhjiVu
cEPT+LteBQppFSfRs4+Usukm6iT5GkZD1iBi5/u3zlj2H8QaF4tLbxqlbNIQ6ZokPX/ciBkegSbK
AY/zMAOwlEZIlW9YB6lhf7BnLlaXfhIBPxmGY5mUVt4O5b9kGNxjSx/PQXUGF3m95MA5Tcp5putC
t4K3k1Qf5JgXwQbPc7jVSGXYqJ7HTP1+5ozg46zUk8XZbK+UZrQjy05ae2VjWEeHI/pgeH9OJOe4
r6irmFK6f4QW1D+bIHGs/NwXoFQGqcCyZw9WNn5wlFrexcBYQSDmXK5q1pCF3ObFwGRdxnTWuTOr
MCw2weCem9k1P0FgsK6MRAzfg7SngaerC+Beu7XVBOWrm0nrMzpgM4weIfZLEAe3k4l3AaSXcju2
KAlIKRGqTptqMy+1fZeHcliDtg+nVT2PmDPC79UcE/ESBKYBxb+PwQDMyXM2R8OXsC8y6u6TD2MM
Ly2EeKZ00swLY4A5X0+PARLgq8pV+NOCDb0P8TK+GVJIGP5YuTfF4IzryAI3gTtMeGxh42+tpkTq
eQL8d7UoQ26jMZaQvfpFbewyAHbfpTEa/+Uykg+NC+K85CzUj03xw0liuFLCKE5lS8GXmBDMnrOU
15VrFZRb6u5AycFBeN1c1raIFwhMVIFHf0zuoeXjqJPW+HNlU7MlikR9LQmqB4BSCcpI7fipQ1t6
hUi8/9hPYtHtJ9Sjw4AGe22ilwG28KcBczfqEFMwpzvLxlM6MG0sqbVGaLLcLz72B10p6KMR4R3k
MjMtjg/+0Md2sg779FhTFHooh7F+zPJRvdC/WT47ldJWUTFOd7GD5ITFK8hk7/2ikJWcu6w3Nm6X
x7SbCScaBAavU+CEEXyWqbgfhwbJvZZypnSrZmdldEJAy+I3nnXJdm4zYH1Nh8iO29JUKgHQ4RAK
o4DizL4CJQpkspvuwqXLV6VwPJxjB2rbM9J1fuOUewHHG0aNWOYHZD3Mc2RZ02dVd/FxzsrwRlWe
OnQ5TAj46TQKKWttAtC2VwUt8GtXiehYqWRc9zCYd3OdGrhslt0KmlF3tdS11sdHb6VsuCRwhUQK
dx7sayma5EVGKYR6ZAfvijEf1gl86iPW2ubG9xr80+BNrUcoaSu/kflaJBSZKorXu1qAnGhLYzyk
vUKCuudTQSUH9V4KAxXkrNl0wYIDop/PoCI6BI0NDQ6ViwUo2L1//1rwLk7H/2xq37Q937YFQeHF
Zbi01dxnI03M0ZqXz1nYGCjCUfslsV9u/CizwVxWGSjQLtypKVM/uMX749hY3RHLcrohzXrOG5gu
ljAx9Nh1Wb0yEVOCglRt0mYEMJvvc8dBu6Vzqu1YT853qSpQBHVeo1hSYdsbdtWpqlNvYy0ktnOK
woKk6bEa/CW/8UfjEdivc6pS1e3SCEbrEBYhXeBwuk4nP6COAIKmb0SwRTzCWSVVDq0tgBY1E3Xu
kZ+dn9sm8bb+jObgXI3y0DbI5LcNWj1V143IRKAQH4STXC8eWFwywxp9dKPYJ0gxfBk6QaPCC80r
gzNhbRkzdesutcA4atAG8HiM+fxp/jyTC2xaVVafzJhT3zBsA8Qw7UbhW+hbR0Z1yHrkrWOnqp5b
sQQf3AT+H3G243APYAltEWjb7uWd2pV+BZdULOe0iq1TU1rY/VHvX0U0FbB6D8s7tw2xX7SgR4VR
Y8SHGCArcHGIeV8MJeQWmAWagz1SPOOioYRiogWCSyc6L0bRLrsGbRbsbGmbYalBO2i7BJ6H+zZC
cTEkAOTkAlAXCtkJlA/QxHdySJ8aoSz6eLyVjjuv5hxQnYNgUXosO/3SEdef0RxyGrmrqmZAhVO6
d0TS2NWVdr6zZFKC3w+8EIaNSF9Lisg/ar9B3Deo58+Mw1nWYelvM/vZo87SeBx62bKslgT9IOjx
lJtkgfUTasfysQ6a/tMYwXh1o6h7tK06Xrv5bB1Gs283s428y4Te0Q8vTaJrw4qrF5il4zaLfCCz
odU8dkpwfOPkfGWEWm6zyMur2FPabUkllBLR/TUKbfMgwTqvh9aJnqu5Kx9z3wSiEyJQskXotTtI
rbxXjfiIr6zE8Z+aIHQfFpFEh8VAtKRxE1hxys+v/ChPv76/6f8IGQSRiUmAIqgUkujr7/8lIqqo
R0dWFGRn+tKy74urygfLnqMa8v5zLgIGnzjIUkSaZEa4H/yRZVZ5LWU0L/Jcey/gONGaqVGJ6/J5
Q4Z9lZjqGqIELdyWMtj7T34rUfwlxtePdqhwC0qPriPJdn8fYuplaZfTvIfChliJ00q5Lc0OyVuZ
UdbO0YO4tbzJui65QrdiRDHcRpcQLsJAVzQpgUotLY7a0G/XomuAH0vxDcqZ+OBz/s2b8Kk7SeoB
1OuoHf7+Mb1qBAs19s65EdGpSYv7ynJ/oiG1eX86LtNgGkJUAzkblDR1VfoiDR7TXNlZ0mf34WiD
Zw8dqLSWV//DkF4/hWIOvT1dOeKL3wcDeFSBY7Sz+16+QIbUPff52/sDucxi/Ldn0CV5K3RTO7x8
r8hLQZwJyweUk1B0ROfe7T9rqL9f3CyuvUIRZ++idWYnqAkM/Qev66Jk5TtkjWQQVBAVXUVair+P
UGTRbLb0RM4cXyu3fPCGz0HzzUrRfaiaZ6N4eX+0F3fzH4/Tr/Uv+3QpPUQgKyM4z5n/ICargkt+
22cdh0Knjn2j/ul+JSPWNTEatAr1Ev9icj1QpEVbiOy8CAQCm/y19O9AQnRjgGcVRetcV23eH+If
R4R+pANVmfOIc/0yK5WZVU2VHqJ0ijVUPZULlCijA6J54B5ehyg5YZz6QYZ2WYfTE8v9yJ6g8cWO
uDwdKHQnjmFHxpl4st+CJpkxYTF6UJjpjRGV8AWIZfBnd4SmayRxsqUaLv7hdvnPh5C+K0nalPOW
bv3l7SLzbnpmx4fwByDhCZAxFJ4ePB18vT/H1kVn+D/D9YUudiha6fbFxgyWZfS5noKzgetvK540
FQJTgFM4xVsnovdn4TulyJ1Ai73/aPl3Jw9yS1ABFUXcP2a6IQIWQeRm93UW9uslR5ohdewMZjZc
9GjyBlrlNF4RA4jxY83kXTXAK7AK9xdxDnDFsYZB3zikcbU17YbMcTecb+Up72r/XEQwcJFrBrOj
xajB0iKmUcbu1pohBi8Fah1W2GtSQb1k0Nl7kLN0o0kuF0neZKBNPVjVFy/K5aHI5+hu9CZU3zSA
LxdEupkY7iN0CVctRpOHyBz8jRn3wyY1OiTLFlRhhZgrjJMqSIUDJ9BUShRL7D6Yr+oRwGc++sEm
zKduB9ICGTzVVWvHD5+XGTazHWA2LIyh2imvRHA9EfUqIA3bj1WjicWOsUNqY/iHZwoHKHtbwyEI
FnU+//uZgqJh1RR5BiHNbb19PRPGpiUKioK4DMUfxA6jIpIf7PK/WQW+SUxKqZmqO5nb7w8to8K3
gS+Z93lXvQqvwm/Tmj4YmPV3D0Geh4qu44LDMC9G5rLRwGYVFcafho1VSEPGhpfnqhg4zQja80Pb
LwKGawwqA4q8iQNtWLDxlAE0o8JOvJ0c3GJQPnp/E3z0wXRR9y8bncZ3UY5hk94vGqmeaqGH3F6i
D7aaHt5fIx59M7kkEg65nKf+KHXng1G12VwYDzhoNWCbJ+tkqzi+mcM0+eB1vt3kvz+LGhftCNP0
6Tk7l+0Ds+mFbY95fC+GalqhGAU6ue5q/MIysNAAP/qj6XQVWJj5V+Us3yNBSy/AvwGLrcDZ5lEq
Tp1rxdCVaxySyrA6hLM9gFKLjWeDZvTeJCZGKWUxtkGPxmnd91+dwhNrSPbQFimaPBnDkN8pb+ye
kgX4Io69CdLQggwMXYd1RUd5K1x0QONWqg/Gr1/YxfBpjtJU4OoAOnq5h+qsKvrI/P+kndeS3LiS
hl9oGQF68rZMV1e1q2qp5W4Y0kiid6Dn0+9HretmM4qh2XMx50IzQoEAEonM3/jlOYP/TkH+WcG3
UU31T23qrXQO3w0FYEr7U7Elir4HhvGGKE0TutGTURjKo1I44zeL3t/HKkmzBxLH6u7v9irVYXqk
+nQd06e05+WAIcnULhWp/YiEvP6tnCSjU5rRn66PMk9splGmgoBGFdFQ32VxZuU4ge/SYIws5LQD
mNcNijAIUNiiINFp1hoM87PxX+PR/uWMOCzaLG9zvUJgcNhWl4xXp9NhHGu2D2qYryyWPl+tP+NY
Jjc6bT7AAPMQFBV2KGIqnDx3C1TnSjtzAUi77r0MkMTMOJ8ZXOMAy1TFqAEWBdZz1msIwFgGtMxC
okWXB1w6doOHeRi4mNkI5Mub3D26WmJdNEUG913GlbexnMw9dUWQPtFc1j7YssXL04+ruwJguVbH
41lQTb2lMux/1v2QwC4tr/jEq934XJsjlYug6Ca33tJ8QJy//3B9iectb1pGU4IDxtBh/4LhmXLp
V1EPTqTU0IIoLiII4jsvNvKbeIhBmuo1pS8NiH7va8iHx6nxIbWguTVahUwzxaAHzxDjqchqAwAJ
LnyVNWgPSikROWlFfAKgxP16/dfOQzQLZ1OMtcHsCN4Y8w3SUV1Vu44NUtlYEg2Y1MH6wLj7+ih/
/prXgePPMBRm6HsTQFRjOhevvglaOfScO1tepDQP2dQMEqb6XHfyQx9hCNHrRzrRgMgjoJjjHl1w
ZIqV8Hkc7ZVjvrQ6mkpdXUyAFQ777EZW9Q6BUde3HgdJH35bD45HBdZykYHIaM1U1G/QDAYEkN3a
LNiwR+bX5+jAiaK7wdoBMd+VRlV8yv3QoVxB2a+p0Wkd3ST/6uLVW/z1EulUKB3wKUjD2s787WX1
ZhoVsVtcrBYjCrs5q4G+v74+88cIW3ZqcNBbJeZOL6G3y4PqZaO68VBcfD0yfnidWe7dMMbtHYT0
TZnZ4z9+iZaVajbWrtbqbuX59e5x+2d8WyN2aBZAtfkuNG3ZlBZ100tHIDD1AzD6Oj7JSO5TRAl6
1zmA1nYUY2OTMuvoEvz99KeyiaAOzNGdJ1CWmxoS+6jiUjs1GpwjiihWgwrwqD2qcfstkFiTQjFD
5EasZEiLM6dkwMRpgQIDnAVOxackHImuuCBUWz1URhztcxrpdwO5062C//WGBB+KlA5ch5BAPFVs
RLhlNumROuPKh5hdFw4FI9CBU4uYI2JRIXu7DyhkWO2oxullcmhW1RIp9jY6BrpciZGza/C/xwFq
RSigO/sOAaOj2RHEWncx1PrZjdDxSSz91A3tvSh8yhnoL15f4aUB6YVSCqJLSUyexR9670WFjqd7
bgw05xvvsZm84dzGoEAbNIBv7XolK53diH+mSEpqgyEgtL5LlYKG153vBs7ZM4ZTIdTPVQITFMEX
jBualeM7f+f+92BMa0LU8qqenV8lR6ZGCQ3n3OTAFNK71gIDaaNicErVT2n3ERY9fnfDSjVhcYoG
KTdhCWTx/NK3cwVKbqu25zEfsUauD2ShO9m7aPLkKxfIwsbk2tDYL6bKbOeJpy88xcu8rj5PtMMg
g8aVms1Z0e1k5UAuzMmmZAtOFtAaoNnZl0yjGlFULzfOTdKa/lYmVgi3s8yOvYfIhR+a+drazUpr
09pNFAsVegDFNXBZb89cYtd5hxm0cQYvHT6UNtVwN6rTibRXbTth+1gqi/DUmIV/X4xDtoUAam6q
TuZ3PTJj1E6hz7Zkq16MiiWZ/zeBtBo+ox0qSX99iqhnkEtCnwBOPG/wq2MSY8yTs80c88YNtAPW
bkc77nsI2ohORXKtSry0sW3ScdB43E0A82bLYfd9bxjIczxXbl+8+G2tK5DI9PLZt2E/b3RZjMVG
VFl1qOXUDNP6wfpUSOmtpA1L+0+fUABcDlyV82odZYOKDpKin0mlvpux+h2a0He9CH9d/8BLuw9M
yPSOJTVx5vcgKPQOcbaKbjO2kbFdHpRJUpI2ycZWM3/l1l0cjMzPcSmMQYyZ5vwqJytZt66JLO2c
NqhG5U3TwbecJP8S+Kh9Eq6BXmep5p+NDj0EmBj4Q94Ks43eW3nqGIh+nJsqg5EWIbhkibpZwaSt
jTLLvuOu9eqmUgz8mtEtls+p+en6Gs1ypXfTmLUU7NYLS82Om7MZVk+23WHiiTPNJLahFrBLUNJy
uux2Ei+8Pq66tF5UF7hQQDBa9vxyDs3Mo1evj+emLhFIhcye7uOeUJuLTv5jDUF0yAIPmSJc2zcl
PpDI77mYcKlCUO5zBpAUFuowaSaP0g0N3NKDv0X/T7HMMF1K6A7vHjDOb7eUEdv41Ex65mj4fagK
lBL9/smr+w+23q7075eWATSOPo1Fy2V+VNA45kLLRHqmvPsr1OTN1PzI1fh2rCVvu+Z3X6uYypba
SgtxIZMAOUsYIGLrupiH66GR1F/gTZ/RI5xMEC9uURmbEc2UDZptz23crVHxFkekUm5DF4GYN5+p
5+sDNa1xPJNNTLbiWp//wBNV3zUA8XYxxJl9i8/UyuW+9H0tRCbB7U5n1pht89wum6Eo3fhihNhP
VwaEZxtapdSdmzEfvqKydMS14r4v05WBl0ItwU+3gA1NPdpZmChigATpQKh1PL34ptZ9hCRdb29H
xSlXjtTSieKiR4QZpgqN4VkExNAOYxG1EWctAtEzVj2yF6OztUdVva1wJVmZ2VJosk0oWNSANPDw
s5l1bm5otdNpZy/nvjbHURy71O9WUqXFSU2sAgsIOxfnbOE6rx31MhjV84AAF6iiF5wdsK01inI7
sTVWPuHinCjQTb0sGt5zOHmnhsM4Ans4G533vQ7ND3HZfV8JfO+gOlNYmQpLlmqT+1HofhtW4rJV
MZ8MkjOlQES128KloQ68w9QbcVB645udOu5OFojWpSa2oqAhkS0fhx+5NtFwdCe901r1HFFhQhJO
8Jwn58ILaNJEjzINqa4GIFmMft7oNDvR6OCUKE5tBltDsMTI0cYblBdbi/9B/IWmCILqN2piF5vQ
H1EwKfN+L1rthewQ3+iiCSDwQafG0yk5VQNysEOAdBlt+ZdIQVLRjpxib6Slf69FvQPMISvoslND
jgvLQpzF4Qlqwhe0O2/YmpLOVRx2PD7TAO9rO8K4yYWVOCgJ7OMeM5MExMi2Cv0vnQX3xw3an7XS
3Cmd6aFCh7nZKAoHIQ6tRiEk/e5M6oN42SBFh1gl+FPnFNEE2KUlBjL9GE+mk+4z5clz2GdfujJ6
LsLa2rZmaEPrHE+m2/4aSDWPNDOUjaIPP602/5YM3EhjV/+kjPo1yNVbf+oeAfNH3t+QX5wmQH7F
pG9r1ghGe4n4DL0ZETaHEpxq3TkWUlpF1RWbaNBwiMrLJ6dwlE0/Ip2KBSh25hYuVa0pPhQ58rfD
6CHSzSsSP758OCiu1u/Q5sG9XmRQzUYLG0Yb+03VaEH2Z9qpT/havgqIrrBYAvbFo5T296gLLo0X
vaSJaz7QXEEKLEI5AVeajzSRXvLMxTyws9UjSnUPeAtHNzEuUEdd9jjVNd64d9q+OpZ99i0MxYvf
WOPHUZST4EP4wTCHe6WqH6N+DJ/NoRbHiW7gFspHRdPg/KcPPkY6m6rSc2Aag/VSpOFXNU2ri9f7
oH9EnKIt5Cco17uIZHfOuY2iCFcPdeKp4mYWpP/0lY1CtnIJJcpMYQdPHlzTwA7LxdELaCy79PS2
XS7Vw/UzuXAnOfCouXsBujja/BYM0tDzrcE3QJVSA4XUH+dHryjqfRDlqDNL7LpaE0z19VEXrgbS
L+pgPDbJLuYZkGcGmJC4kUQjpzWpEPqUeDdxhOCfGdnxSk37D//0Vc1ySvSouMEpBMzs2mCp30Yd
1ak9dCoy56yXsXwMorI4jwGGGHFeBf/gm6g+WjmCNrkVmftqMBO5qUqp32e90T009FN3oraDU+mB
+pFaLtEIpv9V1I5y6qyiwByVum5aI3badmb0gEaugoYouK8RRBSAR4yGuS2s+6IYcBFMQ2SAMlO9
uf5Fl8L368g6y5bTSKA62WjtpUYmB0ubH35IN+n6GPP+5J+MecKv0BhwKE44s0ec1tF4Abpinimy
PtW+fdJ7+7kKw6OVh59Nw/Q3aeHsOlvsvQFz9yzWnmpikDoEewXHqpWfs7SJ6PHYIGnga7KX3i5r
heAwVj+peQ6tmugex9rBnYq4apys4RIXvi52LXQDYPqRq77brzqvkTIqk0tUU8asYh0wMuqR1z/v
4nysqZDGMZyYXW/nQ7KBdlvm6udRq25qXXLluB/HTPt4fZg5dGRaRUe8Gmea7Kvnou15TtwAHzlj
K/TN8rr7GAPO2It+A1D8pRfaLi7T+65BQIazeKPAZL7+A5Y+JjkG3LGJTQXf/+3445D3ea8AFGn1
4LdfsS/C4V8ch6mBzLZwaSg7851qdCYiG4qfUWYatngiVlgTXp/F4mdkBNhgFMwAps2iigU1Vxmk
r17sXENIL7pEk5e2u020yS9eVJMDGrovwxMl+5WdslBpYnIsI71ykqg5GKHVe2zeHAXx4iC7UF0o
N0PXv7g61uMy/aXp3aeqwsT1+oSXlo2MFzCiw+NUnyeISly6ZRz74yUdufkhPP5Uw3D/L8bQoblM
lUEqrrMjADe5HIWeBxcZtGgCUjO6AFnsP/7/RtHebsASceqEzCA7616xwygYC4aVb7VwlCkW88ID
yUEDcb430O9xtc72fVS2LLyRQigAFORxRFZGc+U0LQ410TEdkCmUp2efzAp1m6pBrJytKEMLh3/x
ZMs0OXaZIVaGWtgBHFv2HPSrKYpMP+VV4BjwVc5oeWfnvp3w4yNPSr1fyUcWtvabMay3Y3RlEUco
pqN8aBmfKlwmNO7avBs+l5rZbjOlx+rL/vtKk0tV0rInPul7AYep/SKwlLPOZSG1nVuM+PPYUln5
ekslUHd6gPMOB0n8jnyEhIQsyoZFQunx3uuDQwQqX5fNOZw0Sx3/sZTKkxOjOx0M5u/rWx4SJx9u
ngSB0UVNZirxvwN++qVGbzQJsnOuCqyza1//FGWFtiU5i3YJqMFabKVzH9floxlGiDUbarlPnPGL
3xm/tHHUzzb52U1m8lyzanCp7WA6m1Eb77P8dzrcGu7XsWhR6vaf8u7TqNHwsjJ88VCKw50IrSwL
EIB61wcOWAEDF9ukU9Od7HAvB3O7K0IfLxodZ1irK4ZDbJaTc9eA1hXUTnREFfzntMdBbdIXrQEz
2wfxd8QfH/3Bcu9M875oIygXGoKFqloImhipfwgQTHpoWi1EvEbDG1toHz21E/eYOSYH99YUmxwS
VWLAJ2jdn9C2hl1epM/aKEZeKF8yTwcUVwfJTugDqCcNoGWRV9qmLHcQbZyNPV5sTNvBXqFbloGU
B00fY4eykTfOAHDfi0W5d4oGzVusPLaTTAnRbDOEd52TIkDnY9/RDrg0+XvRx7ux+o76eYSzATrU
yeRFOsmzg0RWekXn3aSjAmdWAXpjfb8rUjRBh7FyDxoTPGhBjo4clkqbFkbR51DrJqAf4qSxFMl2
0DBANQWyqyivR7scs8EbxXLKO792i62MhLepEzls0Qf6NlCDv0f7O4WYK9BULzxt29C3+OhKqSJA
ZLSHcvD6bVq66mMphu6YO6LdaXU27HsX1g95p7VnBulHAVqQ5ia+qwI3lufRpN0tBsz+nBLxdRNR
qhtqNh2msC1WygGexEqI4Fmc1/WT2vjJTUd2sNFot92PWiduqi7DGoLX1Yd6oHplw2bAlQkT4kIP
MYvkVcamisHKj0F46tLIOCOzbd6gW4PnmYPbOsoZ+SO69NrWUcCO+1VZ1dsctBVQyBQjUU1HDDFy
EWp3BnkKYr3Ya0Pvb9UyrWkvVnjdZzJDl85JEZeBt1Pk+F7VhR3dEDUDhMnSSWBTiVHky/H/6UV5
E6XIwGOQgEQYyp/DrjcUb98N1vDVpZyxdemH7bTMkZCswmZnNjXeTdjtIaag+fDG4uw2Lx1qvPDy
MBCrdbT1uUhSMo9thMTnjucFKvM5TN6oh7HYmCm0NN8vjw1dasyl9XunwOBNwAj80JglVM4Q6i+O
32g4eWZzqkL1h0ff/EU1M+veplSISSaa+G2YcTyh/G6o5XgbQKM6Wq5mdggTh1FjUT2HXYjSAMpy
cM2oIjpDhEIUL+BNgebbzulliGhnP2zzROkRLjeynw0l7B2Gf9FeVUJcIPI6QVUtw/AVe8A9ODuK
P7CPXgTa99tIG9O92tT9BuAgGi2FM6AFX8UPjSe6W6yXg8eIMIsUaokqdshmaH1IQkWZuegftP4+
cFSkXPp2ZFtYSAcjDLLN7LpG31KgLtl0OYrbSMCkYWDc+qoHR6p0sIdAm37jdV4FhAWGIQ9CNNVH
A3/vLPwFA2fcWYOrbxIZJmR6LEYuy0fVbYutGFEztsa43I9iQG++1o0d7q946NlWjbk2/t209BBr
wNJ6n+cCzHbsJjuZISyn17DNhCNxHkhxdzGrGLVKuGJP/0F5ovW6WM/OMK+s+ncmVvKhpTuXO0nn
WkBV4l0/wqyiFHFcxT7XGPrSX9gI734QvzBR3rkOZoBRvJLmqUtJy+sRZ7d8nta62sXwHaVeI69N
ocOTZy91zib6orEzfPT94M50O3ik0dk2EfYxeZ97FTLmzl4nhF2/Hf8kSfPLUQOb43LbQWOZF3SD
fAgLIzQxVShzw9oYgrqVRvn1bIxOTzPSRVGCwg9OsqCggzu7h6ElsybZ+WY6Hn2BqZ6V9HgtVaWY
LNCTD9Dn7KPrjMpGBbe7ta1+PEJfh0AVR359uf77p6fG/Of/QSdMKSeEoVliFlpRYxVKRtJUWyhC
OsOxDv0bDXZvqvn/+Inyu0T/S/bRyriLy0iqTv9k0hicp7mYyY+N67bmGbW0X4GSPSlK/mgmzsr+
XHpqcUqmOjitfHSKZk8tzaojPHZlyrNAHW+cEEnhzVikWH/rbocJuGhzRC5TiMpd2+97UAsPet8h
1iy9Mf4XqT2NbHRwEEEhZ5y9XpU6dzJRBN45qKCc1Y3Ub70CMfxR4DF/fVmt6SEyX1dUmeDGA/mk
cj5b10HxOswL/ewCeV5F6kvgbN2qOcYnFAZ3fVIDfNTCWPkpQ7P+4uZK+W0M2vrjqFhRvQnDAYef
LuqxSMA1wkYl4cntx26XZFByAShiQp067SHvYBplUTM+IRPhYTtUBr7YgLwkX9Gs8lZRvEOvOnG9
Scs6uxmwKoeKmavtY1mJUd4EYat4m8rDu7VofeUYpcUXPIpz2pYBYrhjgsGFUqLgDg8lS8pdZ6bw
Mjs6NtGWQBxwlRrhTUV1+wJZRr94xaSbP4xBhwkC9h1lg9hslvnKnWV0xbOuGNE5pDD0FKb4MyqA
LW6iIe92ujdAuMWF7qKofvuby5ixBjQiV1ZlYVGmniHIX8qJlpi9Hv0uTNsh6YF5tK5xhE5VI1Yb
tl8LPOVPVhnqK/ijhQotMJb/G29K7F+9urpaGhX0UvNMwPzHzxGyx1ichgCKh0Nf/ZKdXHkOLZ1q
S8B2wbtCvOfaWEoDlDO1MZpsAPGNtfEp7pRiM0DzuP4llwei1AXWiaLC/D0ZWC0d6EpxzvEw/igi
/6nrxadYRab3+jhzKuX0VmWh/m+g2XXTpaaWu/gBnKMAx9SDOpTlxY3N8NYpNfVHgiT6j0Jxu1+F
Lqq7IG2ruxBNr4eeBH7jU/Y7IFExPnLG+h3G8srGwGTv1Ef1sFKpnpby3XkHqsQtpGoa2iJvlxom
lWdoeaGcASuR38K+xiFjNawsbSjdpPyGgpNNF27681cbSknzKqMX0l3cXNxpQ1OScAYYotvKwTRq
qKVjuNLiX5wX6wsodYIczeO3mabpSFZD/Fb9n6WInieHqutrvHQF6kRKKlRTdWJ+gyu4ZeNJr1ln
em3xxs3lTxR+79OwxjqpROrDdG572wq2+DXtr4+8+Dmh/+lgTgE4zWvDNYBbvXegUmZj+ZVSIdLf
eJQ7pMobzVD+QVbn9u8HBGwJwlOg/kMR8O36xUAUVVx9h8uYVB87w9oVaBsFbv1haJQc30ltpdu9
9GlZOE1DMQW0xFyBKrW7LneAQZ51kfz0ZPoMfeMUoUicDqLcVE39MMEZSZrClUC09GXhcGq2DqJY
f4dSy40OXir/wllr8ZLB6ip6VHMv2TmNTO5jXX73Ot4z1z/uUkx6PeYs2taaOuIiYRlnq8g/BYV9
RIX/ozJ6f6uj9qcnBTICEq7G5Oa7Bk5J2wJO8S9m3Pl3HsnMUaFseCiL0sN4rWj25UT7G/hTqLJ9
dtCUtr5LHLE24cWyFKqC//tLZsERo3MjRMnGOWuTNJ+ZV78jdbiXpfis9toz2i7/SBTc6KDtM4+L
//rnnv7yecQDNgxYclKQ4EJ9u5e7zpKu4k+Sk8Po3iXwDu7VznJ/QfAPvjVD5a5cpkvLOymBmcAf
UVObo0KFoE2kC546bUjHFZvwL63vjnuiR7GSvC09qugLTF2ySVFtrkAYNwlsEDMKLq3a3A9O/pkS
0I+yqL8VctxLaX2StVxBNC2FWZQKkG+gyQlNdhYYShO1Il6suI3Z1hPgh7uSUP4vFozTCCZsaj+8
S3/7pOtkketosTf+i7TqE1CmY5C4n33H+vL3e+OP4hWcfFA282ZAWUqc/wovuhid4j55VhxjzkWn
rxg0PMFNz1t5zSyFG0INcgsm0BRK6m/3IsTeEAINCga9/71PoMei3xaI754+7nFD+hdz47Gmq2iH
TRvy7VgODCoY8VlAQ5GOsalQnTMw9BqcU2onn6+PtbQTQbrBkpkeEu+6RXFrdXaNYvzFEwA4Agcd
5LY6xfb4kdlu4RijoGGv3FFLW5Gt/18cdaobsxdbQ2JXDB2tgtyoTkZgH7uJg3B9Xitj2BNn/FUe
05Vu3ll9JdFCN8ZtmXD5rbO/+Tvm8YkNweMW0u97YFlRNw10TxFeILh7Gw+dqbs+dzcpYsXHONL+
RQuYDIbeF/1E7sw5QtD33QEjCte/COpmN7IIEVGiZYTosViDgC9FQrqX9M55yqK3M4u89VhpXtPb
MYQ8TKqdqr6p0uKbG/8lUfJP7k2nV53iESnEvD/VeYChAFzFz3md73vTvqgelS2BrbuUGoCBclxJ
Npe2O+vF64V50WiZTQyaNBCFqA8uSSZftBHChN9mnzshn7142GqhcwrSZo3atRQ7XJB6yCDQIsWb
4O1ezDXpj3kqu7Odi/I+NIvyLkWB9tGVKD5BRx0vUgvz4/UDsHR5un9UaahDEPRnM21KLat5+Zhn
R8kfAqz0ICkfIWzu1VZ9+duhqMxOhDJgFkhzzz+qI9skCkxJCdIPkLxRzlEyfGhTlSaNZ6/kRu93
5tuxpgV+da77DkxzagT+JdUjjHcxy3vWLHz7gsSM1sLU4lgTk5eONlikuV4IVGGfmoJJK3hy4gw/
t0GzCRzUsGJ/xwWNKIqDI113lslzQenB/lRp6nPVODcavjO0oeQ4+bxhxm3ej31Ma6fZJgh905Ci
8U9rGTBA2j6q1S8iExDmjQi/JuFJNS8atNrKLqDAYJ2FNbJSPOLbOfWP+Fst52MSvUhV3+cUvq+v
5Puoydc1SBNISah3zpMETTGjzKyEuODOcSA3PbqK+vX6EAspJWO4CCdRu4LvOK9bFdpQDyFR+ewk
JWcc3JkDyy3S8300ZPqnJmzFWWnHBnUWBOjkEMjbppTl5+s/4/2ZxBzhjywLvwRy07T2r/YRd1CS
pczyrIo2OrVlGx5UpQn2o1f7GMiikjwK+hTXB31/JhmUNi+6VFDP36Ek+hIFg6IU7Zkm41fhIJze
ehdVGgewDMnKBTgFlbeXE3KgyIHD2hKTlMFsgnlqgNEzId8BcEndn0hhpVmzR7RopCfWZF8SjNCu
z+6dQwdohonmxyOe6qfBwXn7Tc22V1qDZsiZGqz1GCo0pRA9F7QnB3UAcBti7ZVGsjlESoHrUynG
rUtPzNKfGiOkG9O7bdNgE5/q27zwFf7rUGBqa8bZIzZ5PcaRgiaqUw37rkJeNh498atqKutr5eXV
N3C54l5xVGSlk9HtPiCBER4KLQana0p8oP1a+9R2gCwjWNvWRg4fQDaGv0UUthdoZum3UkENIKQ3
dPbU3Ph+/eMsxRKbEjWReBJony+H0Scaju1qewEbc4IzeJRB/jOW6e9/MQxyW7QpoC3A9H67BDGq
O3yvGKx7X/zqi+hHKLCcz4aVjbwwG7ROQBlBIKX7Nr+3B4jvauBL44xz+ckb85vCC26zPliJwAvD
UPCCE4F8EDQTfXZxKjH9NE86I05LGn0EWdZ3Y1+3tzIjA7/+4RaO5vTuQxV2usLeSTaAbG7C0KQK
1VV58+xoOXo9vt595pBhIdpnwcphWZwac6NSw454l/mg2gQP1m9wKgvoQlQ93oXFEDxbdrrCaVuK
t6QelILIsRhvXqFJNF/l2s/iS5bjvWRJ7a6taEJbownb0NpWHT4xOkbPY25sTDW/uf5dF+YJ8ojy
KgrFvGTmHRGuyQj1Jdu8xEb/gt3nrVao/5SgHq4PMyf8k0kics8zkDchCuzklG83PsxE1wcGkF26
pMB8uCsp7fVO9mDmebFVKt1/7MNQ3kYW8MW4EtrNSG/7plFqSFRp3+1CnGl3bSK0reJzR1teGB9N
pH6xuZTjSg6zcMvyW3kj04B2MauabWsZKWbddGN2ITxjdhgXT/gTrjz3F+43erbTXibZ5cE6+x6Z
4zajgtTMJSjExujkje7mR1htYPNsGo7lynZenNIEFFeFZTnCmDW+xljUSd6m9WVy857SH6c8rKzw
9GKbXWgoCVL9hrIOtnEO1DbgG1Rm79HvcttnVLEOITE7c1Vc6L4i5nLH1waXZJ0ifc1NaOEqRbuZ
RzaZAtTQeeW9RQO3JRjElzDYtqj4wDFALQ7zw2rDVkHBa2WmU5Cez5THMaU/EmooMbOPGbR5Nrhh
ol1QelVvew20TKTJAMBVCxastQfK8I6C/qvTjodEGNG98PFmjUMc/lZ+ytJHN23gilNxF0LsbBv5
RmP5MtQKyrm3Lb6I/B++nE54xtAydp9HgKS1s9ZxX4oZ0yMXdiyfm0T07VkOMyTVkpCObpggI+0k
xiRGhmt7VqzExqVD8vpDT7v6VRIoLaMOPaOILyouQI7eprBT0E+XTvJUxj5JR7KyiZdmBpliKsIh
Uoag1dsB0SS1ypH2JLRVddzD4MQWMo3iRyOSYiUiLl1or4ea/vzV3Kj0mFlqyvASmCZGtkX6mOE4
jY31TbX2/lv8jNSO4E8gkEmB/O1Qomiizhdp8myr5c8BRy8Vg1Bf8W8hx/yiN7BWlV4Zz5zVdvTI
pGTahNplcvEOyv40GfkCaqs3+JzsRCRXehzLnxJyCNcXu3IeryO8bYT0GnRTumTr2gd4OfTfvC20
vpX9sRRGDbQreHIiX/u+4h3aQxUPenUBwSV2XggGjE26susXpzPB0ikiTQJfs+Uq/QiKcJPHVIIl
1vUNlglK7216uzogb3y8HkGWZkSjmKcI6pco1s52PHViI0WBjtgZl2ibtGpxHFyjWotTSyHz9TCz
3R5Vbt63Vi7OFZKJWAPjIkJzGlhVUt1XSGA3Dli+BjNp95vlrjX53heVSIb5jkyPN927VrUNW1CE
Mk4usVY6x65yxr3WO8kpFUr+w8YidhsZlv0jAtW08nWXlpI8HC1aii8wJ2dLaZZG1wZuFF+Crn8Q
vv/JzNq7oVDvAlSWV66lxbGQ4NM0JvoeoVxWuj6Ejp9egiq7SwsdBkN5sFvzrl5l7C59ULqXVDqn
uss7KlEMGKUJ/C4/D83OiQ5oYXPbUv2YFLPWNB8Wx+IFQ8eHhgWtzLfBq7IzXlJeql2GWr1NSh29
h+ZTigd6baenYgweNH8N2rD0JSfZsP8ZcrZZsYhvSl3tk0uh8URGE87dKhC/oki+QFlcCV7T758n
E1QAeBMKE7Hq+aM87METWmEZXnTRP7RqfUL34bkyqr/fiZQ0CCqcAITo5pUjXwm0ym0Kk1dGc6rr
9NFpwIuryU0OPvWvQwrixBQb9anVBGnh7YqlulK0uR6UE9O3RG+dvmOWuyuF4oU7Bl/VqVtO+3GS
En07iIsXe801U0IcteVJwU/qwDvK2LoOZt16Hbu3tup5K+/dBRw+Md+E4wXaUEClmE1NlrarpBj0
XBy9Mj8BshrulDFxdmblwUSJNS5ypCGeylY3b0Lhi72OKCwofSTORGNpT+YovH1aFN1fN9un3wX4
k6bN1LCZZaTC7vTEDYL80tglIhjDM64jz41lpptYRGfnXzC0eIjj8UoTjDLZO7FPqaWVsAs3v7hd
98sIun0lqy/Xd9HSAr8awp0lEbXea7HbN/klwoNiixZEtm3LGp96Oyt2g1pmzz2358rVuzgolwWs
LvbWu26bm3SN1gdJfbEEsvSBd2co5Y4ysGcXkM69laM/1zGdHsUTCI2jz+UAdXC2iclshTsYWX0x
6viz7z0KN37M2vG57cqfbpbeI3ftWOlN3YPzz7Fe4R/HptKfqjh1d3Dat7384SnJLX7CWNljc4AH
yHfQe091n3+I2uxYB6gBePe62Z5Cj2mYwaOZ8g2pq4rKeRx8/SnT7BusWPOtnaAOfH0NF7Bb0wSZ
5iRv477rJBZpK80Yg7ILLWJxp0eR2BqeVe/oVA0HIGT9rSe7z9mgqPtKMUfYA32+b5JBbJoKo0m1
GextXAwodhkDDjdurd0ldvAv3jO8i8mLqZSB3JprXdQKDQorSvVLiinFzgqacAf7QSLRzItq5YtM
J3EW7in0cFapqwKLmfdifFSX4xh0/sWIegRDsse+Kbe4w+2xfd8RjykADfkmgrysKzE89+Q02vVD
qEf76z9kyjzmv4MKBwAWSnPvSbFOiCwm1NvsQsEGZ5ngqDkwMNQi7bbI9sYkZHhTWf7t0Lh/f8ZA
eKm0LbmH6JbOYpUT9D4yGJG8OO2LJeWDF/wyh3Hbl/Buyl/XZ7lwnhmL0sBkCkCpcvrzV4+sht54
W+G+c/Gwj95xuiUYU7s5eCnCLdLMxc5ow9X6wMKj3MEjYNpO9qTFOpthrow+WopFfUF9XL0pDZR+
xEhFQjT3mo4ftt5nj47lT94+L0q/EjcXFpbWKaNip8OuFrPBbTlonYQhfKk76zTmYptn2VfQ+qcS
Q6TQEF/DBmXNTPdXNtTCp54sfMA/Ut2jmDmLZW3vlDLlCrxEgV9/xmSjv5GlpyD+k/noiWKzu+l9
w95eX+CFVA2vjT+2h6Au34m5tHkKnrsfvTMdfnmrB0q/QfdJO3iy52lGg+vmX4zH62+CFFBwmkM/
goGcsRkg70bWbT20e1N5qNwnUcuVrzl9rdnxpEbKewUtOl618/RGGlqFYsUEj1BZQqsazS+1HMTX
Pi38tSC98DZDe4zjQfubctb8FsoBOtp5nsbPPJ1Kc+viDb9Hych9yHNXgW9nh/u8Lup407bj+DGI
83QnMgzDJ2+eNVjIAlsAAC3FV/6HWBeFrbcnVtNbO3IjAfe7FN3eHfG2MIeq28jS0feqkY2b/+Ts
vHbkRpZ2+0QE6M1tsWy7qlZLLY1uCLmhS3rPp/8Xe+Ngd7OI4tEejYGkgZJkZkZGRnzGl2NtoxW5
5Zpe5T8qNS7NQ+GvVUwX7h3Om3gwqkQTuXQWOnQblb1CqAGHQmacRyfdOGP2RHkVupwv8icZldD9
2BbpSiq3NPPwWFDzIM9UqKR+/ABFNdZeW8NvDiv1bBfJiT7SCX+h19sLeWm7wslAa2Xq4NAq+jiM
XUM9JgTh+KLhfFhFz2WGXPqj1dlQG9cSHUNdWM5IYiJJRtOaLs4sKCUN6hYws8SzVcJjEGqRumoZ
gwnroc7+IiGL3DgO/F2nGeGpIzC/Il6SQ7WSzY3dSKPbyoH5zawybeehySxw0Km8falaYbGJRCyf
ZK2ot1k71luRWWhNF/AnIW4VYm/2Vv0naDvtvs/LxO3JW+8tgLcVQmFx9ququhAlGuEkh9aXi3LT
4Au2tzsjdKXBMzaNLJoX04NTh6w7igBdD0V0cPLMNQGi38Wp2W7AnOI/VcY9GSp6O37dJRvF6cpD
YfjmyaghCWJEZR0owtR3dWjah9tzuRQE3y/VaSm/O+VsS2px0TD8Z1XA4JjCxj421PKTsKtfVSpn
K8Mt7oxJXZwOsgwUfbZF0YE00rILpAumll/HzDvVRv2U5XuS3GFDueMHjpi722+4tCnYDqiFgIFD
HHe+KeIiULSsD59lrczRdepCyLhSD3PWWCvZLA9FagT8YWJbz/a91/eFcOR8vCSp/jPyEsO1YucS
5c7v/+GVqNMABkfC/7ohpqpUF1Jq21GuFrvKC2EEqxLeI7rS/S8RHpAwyGd4exzNs+0HfxG2TVco
z3mdXqwK55MAdYtkNC8iGfa+np58oZydpDqp+GH6CZoYt192qf0HShik9ERxwy909gR214Uh7nDO
pe41eppGPZwzPZGRaMqHX0aL+EUrGcNToKbmZowS51+1M1CE4T6zK+UCzbQh1Z9DSQpfQQxIB7XC
8kH2oQq5hSbqlRCsL0SrKUOHuUNHBc2/j/vJ68NaFaVmXUapT46+l1f3Zh1Xx9vf5DoC0/B18DfW
HHCkwE0+jpJqQlMKry2f62GA6xThRpp59w7li7FPHlb7c9d54cfhppd+FySsJpEqs5XLZ+FU0n3U
1adw0A9eBMjY7IcfgW09KFn2jzkAY739ogsd7mlok6ok2xdQwux7QhW3gzHy1WfMs1wTVeku/q1h
P4cG/zD+jiBmmn6+aaO/nkYEfVlxYHRRjKVU9PGNewUOviIcWvgNxE4v7DTXyVc1ra+DL6OAPZus
ZfA4mhfWDL+uzBxqzLOQ011eWY9KJx3k2LyTAnNlxSwORc8R/X5601eJGsmtXTReiwZFY8vIoxmu
jFko/c7oW66EK4Ndx0FSQqBCpIZk9Fdx0JeytFOyNuJQUc+ebN3XqLnKClyj26vjerMxDjBWwju1
pCslz1At1QiHq/GiRzkGLqN5LyOJcHuMpbVPsoP3HF095arZDi0kSXOtZO3H6Y+uTv6kiVxddLlH
Eixp3EzxO1fXgkMrPd8eeCGdnRor9Enf6FOAvT6uwZgUU6R2Zl1sRfqcVp3bxx5+l160kbviW1G1
2a4Io2Mfmnu9wJFD81Y2wUKU0cAAUWigYklxY7b3Rkv1iLaqfUn7ySHhl6kgEdDvUasTyVryvvCZ
3481L9nRUomt2EvMS5Ya95U3BhupbFEb0Nwu7e96xTlndvEpt5397a+8sC8YlyowrgEs2XnDzMHR
GE+5rnsOlchGuKR9GvvuhEz198FaK0suLFdObBAsrCVkuOYohziN/TDMAHk3fQFCLSzTc1Q7a+7k
SyETKjvGZVyDEEm7KiHo8DcGHbVB7plJiVmleRT9Pis/IfztJhOzUYrdVF1T21uYQaoGU0mS5j7t
nVnIlBJdktUSLm9jfjXGSJ+aOmr1hzpkoicnfhKKtXKQuvRFJxAvUQb8E4XCj1tE+LZSpZMpgN1g
leyFEUXrcRQuQqL6k6dV1RZcYreV9ST5IsuDfGpFAeqA7oCLHEnwEOO8xEPGLeKZWYAfY2aeWo7r
HURrf6eq2OriIKTteoTYY00RbtcNyUa09t+rMRKWqeqxpyea+5xbbCi50Ul6pQBZNe+IMHdZFH3x
hYw1a74rTP/19qq/0mGgYEkLGnoS+5tkdU6HMsykULBv0J9SP32sp3qdjliq498N8Yvho2ro+zvi
3FbU/l1FHWzT9EgImwpWR4o4ynW8vf1A+nwmeSBLZhNCYEJuz5nXNjszTCXY/OVjknQPaZzjbtr+
W2HmkmbREXDMTk/1zzoGI8CsWx/ktKq4+JtoKNHQIY3RsNE8L9tOaAF05b/pgRb8iHL7tZHiF2rE
v8GDPiqOd0gKGc02bMz9kjO9BrG2tSTo8r2tFVuvhR5cyuE+N+IfsWHBBDLQBe1d8m1/UyFmkuWe
W4aIxwywg1BBDb5EkdW6Va78iIS1ppY5vy2BX0ELDeQbTGmi0xycMPi1hoO8N54Vo9rH+XiIQ/+Y
1Bj2juUjpqhnoEMr2LJ5PPzPkFDJoIhwp5zv4kIvEimNAvk8qBgLevk/JlpFyhDu2yj8fXvO14aa
fv9dVqk7uPZGZSqfszGuHsLRz+9FmBauNEbRNhhDfaXtd7XEJuVm/iJPeCv6zZLmyjfCdoSnf9Y7
6nvZkxcEK6t4nvdMNpXclMB8solJFmbhyG5k2WuUOjxnnp0jvlCfQYI5mO7ga3D7282P5reRAJIQ
b7loXMX4Io6iIFGs+CyVvb2r8ixzK1NKjoHun3LTQOJI68pPt8e8mi/eToc1NF1s6W/NG5itlQVm
7LXqJcDO4OBJDdWLogUjRjJAZ+bl9mgLs/WGx6HERJLszBsrSEQi3JSHtH80VkMyUpY1Voa42l4T
DGGClnJYYc40HyIL66prMl1cgNHrQNL98I+ixD/rvqKPgfqFtZavLs3a+wGnB3q34snm6GlJhrhA
EwnR9IH3C436KLzEbZ1gf/sDLk3X+8FmixGSgIR4h0gulmdeEGZG7J36mDGgeZ0Ha4yEpZX/bjBz
1nGt+qwqrdrLLyWEIXSRhmInS83wWNZ1sLv9Xsq8IDitfTxkWIY0SkjMZwUdu6e8ZNWVuMQmKZut
hA9ovjxomvgat/3GrMQhdqJ97piuggZ9VlWHLl7V9Ft8CERMEUzH0wsNpY9TKRmN7xGs5IsZD2Au
kC45iTiRto4JuXLLYZa6TVY+NU39bxQOwV08qsXZcbxyJeQsLKmpOMMFBVOkqfP88TmqOtCV1PGT
i191D7ooPkHT6LFF9X/JTvsTd5eVvvOVhwVfnwSFmx3FpDdNyI8D2pEY47SI4otaF8W9N6AIbrae
2BumBAi5VoMfOP3EG2UM6h+Td+optMf+Pi3b4ZQlyIAPQ17/sJ3CgZ0X1f8octP9fZwHHa2xCrBE
gSA2S0ThwjW5rvpgF0zMRIX62SrHPytrcGG9U4mcMjYqYg7F9o9fwbck2mctXt5G/N1EaqIFoyvZ
5QFN6Xt4OFqILEIeunXc7JP4p4yXJ1u+K3/mtKdXHmXeMZwmBCiVRr0JacxrEa/MTOyw8zBI12MH
vfH8m25SQjAjpP/KESjCgE3MHicrzln5ECilvfK9rzr1b08AEH365BZ8pNlewJ3ASlQpSS7aYD+i
hHXxLWsnJOsoSvszCeh3U2vuBsPf67a0N4pih8UIcmPd3ja8RwuNuibptkrYn1a+zDQJ7xth03PB
A8VwgxsXP2YRkKQ/9wRl2IsaK3tI3fTJUYMM0mM/6ge1RJF/bMd/mrfSsIGaW7+aECwcYug9TDh9
aCf4BM+eoE3zEuCJZV0iuhYSniNIOpi5e/s9FwK9xrcnZ+ZtcXGYff6clEaz1URcvKhSdlIwtG4J
+fac1X27i2gRPt8e7+qCOX1XrimkLqSm7K/ZgKmvDroCjPuiq8URLZDjpKiTaJAnPX+n+yOJceec
bLX4/5jUpY2HtwgtBII/YjZTPHx3hIZkiMg/hvGF1trRrsdvlVl9H6S1xuZCasB2glJDk4JrpTwb
prX6bogSXJ/hV30bhxJBSet3pNbHRFZfNLrjDlbrtz/rUiQncZyQtCi5gcn/+GZ5pzdpEbSwX81u
hxbStpGDp4x4ofZp66qJtZLOTWtvvjtsliZWVYg6X2m42RLOUfZkb57V5Ys9ClC8iLv6ZvUZOYRX
iZKrrecvkih2t9/zqq41LR+cRqjk05IhUZ6/KIJeuVVa8aVVk1dK6KcqUTA1inaGF529EsK4Qj/R
7u9BWR2G9aN7Wp6zFweFBxGWngIU1XnaFwEopqXgBJexFOX9QHZ9yZBofRxGXX3Jcq04cKgO21o3
iydt9KU7bJrMHbhV+WesV+kB2KK9tqUWljVtW+adB6PYPS8NWVYcm5IuwouPLG6cGj/9xtg6qdgh
jHbOFedQO+O2kdovvU1+JUplF8n1Xdx4OGdUn8c6XkkeF9a/TrmdBgPkPATBZuebMsZ2wrE3XhAy
lQJ9I4zXBhPECGEMdErTbmVNLMRJdAQnNjAOs8CKZsNVRRJntGHjix3Ud4rafKloMq8clEtjcF7j
B4H4wVRYne0vEWejZ2XGJVGLF1y2fnhJtealszSNSB3Q8wdZsqCghgyonYZScGmr/JCl8SMapK7o
s8+3t9BCqOAtOGkB+ROG5xmOEYs0UxDOubQd7jG5lf7r45S+sawGH3FN/VL2cXS4PeTSguAWRsuR
pIo3nA6hd3G3dBypKTt1vDSF0mws6VFLFExoUtAU8AzG7CeF4dsjLsQn2gf/HXF2WfJbww6sIjWg
4Kv7uIdMP5p3fobsdBwnm9QL7qsh2sndGh524TgFfYyQBGz5qUw2Wydl7teZBxz+UsKgbBx1O0bx
ubebkyiDlQL7UihEQpMO7gTkJIubnaR2bXtWUBfhxesiEjU0d9OmPmQcpXFgPEwpUxpaR5tCHPps
LviW/+Ebvx9/2jPvZlVuakQk+yq8IA/9GKf2LmmyEwnNNq+JjPRJRdioCHyJlbbe0txqJC30SSdq
w7xEPVhxiYtWE14GO7wv0X+ekISpaO+qrN72JoqRTmHcm127EmeWVjEgdkC6FOBp7c3ysapJfE+I
JLx0ubWzCv+AogNCyN5+StTN2jqbo7UiPLX4qv8dUpvdjCM9KNsmy8JLip44pSOsf8zskLfWa2ap
0EjM+zTV70NL+nZ7+6y8qjYLqaqZiVjxeNUg4lQLq+cxrO4VHPYKHMQchNlDy97eHnLpVeEiT/wm
FAbhBX9cTSjRWiN5anDp7QzwZwLeOHqaVpGFlKFJ3p9ybqE5/OP2sEsbdqLF42ME1ebq+qEJHOhx
Bw4uSs49KyjIf6OukA8ozyfIlBQ9pkq3R1wK89hfIls2EeWvgLhK2CYiaQjzhWk+jYP6nWL7HUeY
vzLOUqZN75FGPz8A286/KEziMo9FwHrtmx8osT0EtHGn4/9Fy9I7ShyvSFCfG0u5YFK0MpvLL/nf
sWexwSlphvg4pF+81j8ZWvIv2MifHRn+//AtOfNVcGvc0eY36SLXHbPv+JZ5nj7qY/YJ9BXo6WpF
YXNpOyDSA+0DgByhZ7bzRVBCo9HDEF+Y8q7EgjMEdL7x8vTrMBgcmv02G6uVWsniwoTOQltDBsUw
jzb4mAq/L5g9pVX3fZ3eNb56iK12S7KzdpKo7K15Ukva8f/Gmm/3qpQHP9aYLbmsL9jbbsPI3mvc
IrCn2heS4jbN8MmOqx+mJd95aeCWZbEScRZPs/fPMD3ju9OERq0e1rBWLr0ZPaqZcp8k9Xa0LKh5
ZmBtHLo4k2xOjsiHXSlf80ZdK0Mu1QaJAf/9DLNF22vBaFplHF6S0d4ryVEE36A1829fBSmiZafp
10osubwYObn/pRbDlYLoR8fmjbf38QsobZOafAUW86jaCCCjd19bo4cMQQfJIqzyLYOmdKma4tQW
gwDlDXb97zcUN2Rq2pOx2xXeLXUSxasQRLhERucCYUErG0sClHzXEuql5W1NKj8o7NDvneuRqDjD
1rnCnUVI6V1VKwf0knjd+LmPtLVAOJ1W8+X9fqzZ0hJpPOChl5KolDbge+sxdbz7KUFLs+qp9Kt/
u6bd46V4bNL+nhNuJXosxEKDZJQaK2QAEDuznNAMKSNaPvK4Qd0cMXzYyrjlaUm0khYt7aAJGjBZ
rQEiu1ITw5kjVBJhp89++8UbnsGUhBFVPPHJrvdcqQ8BP7PHZ99Yo11P+2L2fYEF0XfmXkTaOy8j
jxoehPA+M+7kNhmvniNzL3lr4qcL95bp7kBOT8f5mrNUagnu2EYSo5GEOEaWJvcAJe85GA6Onn+m
yblyhC2s0Al/xM2aTibRfzZtOGbmgyPgXqWB+dWyVdCmJnTM5NGR2jXM98K7cVZS4qOJD2RmXhRT
S72D4B34l1iJ7hQSkSJV8bgfzF0d55+pG6wcLm93g9mUcTuCKglvF9Hu+Z1ZeGpjdZUsPTeFHXyP
naG7JL2TFRsvtaQXW4o6bytof597XR6eKl9zcKFBEvnr2PTGlxaB5BRZieZv3bup7kyq5dzjJ3ql
PL/S0CTMo3isHRrIsvNTCpEnSQPdOP11kPswyrRh3x01fdymJrwCaVIHlQ9Wo5hPmlfbh0go/grn
aCGr/TDUtMjeDTXh6QM5kf2LnqAb3hYHowlfvYSuf5PaP0JHAuky9vtQTT7dfsel7O/DyFNO827k
TEnKpLDV4FLBeK+66FznMvY73daWhqOafUFe4plq1r7Ik6+3h14IB445uTsgm8RZMoc/KqbntXYu
22ecceVjJseWi8Z+tDKJS+GO/jVUJ5RQKZnM09uw0lPZt4V9tuII/e4ycnndPWDTPS53T21afJZt
wF+98RgrxbZP9ZV4u7RnqV9PIorABwm6Hz+wJ8dFg+pMfxk089RY4kEI6cVCQxfKfbgt8rUouzQe
UleQcugboQQxGw/nWdn2IOKe6zZXd55eftaps7qS4x1HHIuDck0OYm3AeTqE+ULgVVGITweCr1gJ
oMDzlGIlENfV3qhHde2cvm5G/YeSiqEaWcEVnC7KhF/BbgkuOH+7ka0fkDNsh7vUVr/3tnkkOTw3
ZnFvhOVK1nP9ph8GnuuGOCEOddq0S9viTcyG7tvBzO8iPdqgxvi3uwNhL4V7CQpfqBXNAemBoaVS
JxL/IueqdhwLu37wTDjGfz/KJLoHDIfL7ZVqmRf0iZ7GtnTWw7LaBCKDWZr3a0tyYQ9CiuCE5Dqr
ISHgzIJMlfpJj70GzBpZ2qqRtA/TcN95zT6ui8+NV9ynFThMWfuEoNXeNMbPt9/yOrN6Pzyx5uMW
9EXYwl8oA3QFsycywAfVSUPXLI012dvrMP6mW02hgLdl+83qIV3XVaI3QvuMCfQmyyn3sEIQ52S9
lMlXOzyCULz9atPB8PGAJqUC0MY+MIDMzPscXhN5MPDyngaLf5dp1YNUJGe1BKtvrsEH51/xzYrn
P1gx8Dn05z9+xVAMnVCGJHkmU31qZMvthzNUpq9/90LTKEg/TtXzadnPBaMkTUo8vW/BA4PYeQCu
lm/LXosB4kvYYtf92ge8whowIOiKCf1Dc5nCzrTp3x2AZtjWuaqCihx08hwdD0qUEVQwf1mf7I1I
JS+ObHmrCDP9TEb+nMhGel8q4U9fN7tjFUCNDscgeU3GTH3gwFsTGp3P8PR8aNO94QzI+OafPcLs
S01T0VxKM/puFs5JbsrfZZLvHadaSwYWphh9lkkcWmUb6OrsW3RZWEhqYcuXpuueEq36ZFTdn8we
9lFlhEAzqc109U4Ai3Fk6Z+u8M+VpRydfDhPeViXYUF2ezVc3bWnt6eFBwQfoJZJ1vtxdpSiNUXR
9ckFW+Gj5Yt/nDx87b3xwXS6T1oP+ZJqY4YKaoN3V1r1p3j0V4qrbyfm+z329gxvfVrY9wb4g4/P
0DcRastCVjDAGrxn2EjVvwC5zZ1eVM2+CqtxxzW73aVBGX9uKAy5jpLq+8If7KfOcMKtOga966u5
9M3q/eELr9ndhVZcu0lAEWMTC1QDhtSRvo5W3+7VLtHOZWakd0Om9m7dKma/gYLTf5XD1Nh7iPND
txySSwTIZduGXvEt1uv+jIQWboG9UjznNLb31iCGQ95X8Zao7uzzZoSk2mZS82x3SoM15IivYDUq
4aHshhhJqjZFFkQeTpTJnPt81LIvvdDCraRGr8MYOw9D4HWuEknKSoJ2lQa+gXJN2t8IpUBGmMXM
2s/k3kzq/lFvfnrJpzFcK6QuDIDWOWcbSsAgmOZBuVUDLUuwVXocw7bc+YVm7YpWX9OkX9w6OupN
GLXQT54DJJBRGUu0a7NL4Jn3ca8Ye0fpMjwO42TlzF4eiZch+BHx5wR6tJ0dKfRb7eJI3Y8xan83
dGiNeM0G+upmwLL/ABefTYyWW7avVtiStwEqEBhoZEZ2R3BIN5Ws/JQU71VxxClxwodozFbuQ1dC
NmQkiOawUPGg5lo9v1WnY+a0vh14GOVpJxyRNrYhbYYGtBMqEGB5D5ykaHFuTftHit0PFbeoPsf2
WvlJvSrp8hw0WXGgUwGxX50ObY2UL55gzlloJparT3HzbDkjhmb6NGaZpztKf2ps7wBzPDRVcCzN
fEoGJfZw8pX/m+dsvF+AP1HPC+O98/brY5t+4TfyrDmGykoQV6/S4+mRYX5McvgwUq8uPKE/+o0k
czmGPdxPxciBBrE+1efifRV1T3ZiuQJ6G4/ZlMWe/3TCPkz/aV4t8YtkpRskV9NX6ltv5eH3cXSa
U51JhXoAf+Ma24sezgBe0TtXcAhTrtRa5G8nMfPiGDFzPbybdFDcAUGBtpYxZXO+15NYkv86Yo9Q
DYkrwHTxKak67MPiM4lV6lRuMCFKALry05g1EO/9Mt1k5u9cknZttgbauboDTC8xARMJW1Qk5weS
nvd1XaeKd1ZM/z4cHcUt0TI+YTvvb5Fe0jaKt3L+XCWVsxFn9ytgUlpRmJ13NlH52Qz+uFeDcovH
KkWY6iyEdaA08CP205XAvDgu5IAppSUfmG9BqNpdHlStd+7r4N6Uxoe4MBDCq4PtdGk22uGIt+Y5
NaO1Avs845nWyaSkBkwFOi7H4cfzVmlF4Gd5il21gfaMHSKKYvomeWBui4NuBMPudpKxuGMm2Swm
FuzGFTJEDLaFnWEnnalq49CqIXfNm//xjPyVzhGmtmKsf6EY493VXtocdRtHSJPMF7ayiQ6yr+0r
PTNf9Fp0PyuroQPhUykOAwpGIgG4aeDAe7z9zAuTQxKOGAbFL8i5VzmJlilBJjfSmTP1OfWkx0Kx
N2GZtZusyb4rjfmlM5JtZK5V3pbGffPpQvvDmBSIP85NjmJAnpihdA5Ly7nodmKAqNKjg2pV2kPO
kbUtijHFTSHsBNSVco39sHQwkKxPR5MxLY+5wEmqCzqjcsCN1Su+q834s+2Lh37wTtNmaIlj2HP8
Fpm6bQltwWjtmjraJVwvoyBYCWhXiQUgBe4NNPxIK6bq0sdv0Zt2Vcmd7MH1iP5BUPdBCrSV693S
0gQNA2iDrJwi1pwqE3X90CEB7Z3jAMReFqrKth7sCckaF4cK6eethavvPocK65oSEFQvjVCGSBXn
l50E/rFxfGMDo9HYhBYS/qXawi9r1Oio9h6JM2bgO9Uf9ZUdtbCD3w5NHp0CBhiij1+mqts0GzXb
YwdLm65UNjrCWhyGgb4G8lgIx8AnqZSob5tXnd0PmjDD36samQNDO5Sev8cE999KFUcHGLDUNCsv
dl3JmOacNGCS9CEDm4Nte1F6ST8wH3JebvvE2pq+9wNq69e0zvajpx1UJ9qNaftiZPZdEaor2376
cLMjlDyWWEWjFwXgeTtMjssUvJZDWoR2dKx333up52ImopV1t/RZecHpb+o1+rw2GyWNqvhxQ6XL
qE9qbX8VRvhYSvVnqTH/1N2a1vDicDQ0yFuQ3LpKnjW7LuUIyh3EXOclT1vYc+bFTuxTKzl/NHWN
X/BWRJh/Rg4YbBTA14MHmEWxphhVpVQHjBpMaONZZuyztPaTU9jRNra6Uj4GijL5RotoK3o6fhXd
7k2la/59QFPgDvGUBhJhq+/pRIkffgE/O8Jf81zoeXrM6c++xjWdvKob1ROO5CXSYZ2+YQuLHeYl
3dazR/xopVDZycI2XMPvTeSpe3srtDTf9KUGMgqu1YHMMjrUY6ECSovVA1qVyX1GEdkNOrD2IuIW
6uhj86sZcpTEe133dnKCMJ2sUPAewyQ7pQTr7z48zIfcaCxXBj9zB7FR7EVEkASXFW8bu3I2vl4P
h7IyvY1JVrMbO09zPa2xtx0V3EOX68Vn3M2Hr5kVDfeNxBU2USTMxiucObS0wLY0NjLXcOL8lPS6
t6kzAk/Y59I2FWqzy/UWeySRpHs+XbR3cHL/fftEvO5VkahwWcCnk+KFfBUqLU00io06xLlppQ1m
woegQNG5beRdBfcU8+hdmIwvXW2cdLk7T6rjpO8vfR7+uf0gC1eGD88xBcd3BaUiKLxcqlnMmAV7
D3UpQlcLiAyhbDRbX9iZqwSm8phYlvTr9sgLYZeRp7oZpwX/zMJuI5S4dALKrLnhFYesdeRdRw/O
LQKJmYdrdrk93sK2xbSJ0DuJ7FLhmQXfWEUNQeRqdUFHcQIAbGrfhvR9TPVm25I33R5t4bhlXifW
N11UrmOz+2gBRLiLLU06V5mlPIaFHZ9E04vT7VEWIiwxD/gpdqvg1ecRls51YuU57dzWNo0dKA/l
QQv1bBuY8t/KOpLnonZLP3yCXqH/N3uhEnWdIPUrWm+mf1eWNQq+gXloWmuFbruQs30YR/24IJ3G
D1h6EzeHGMH1CX9F7lTq+BXT+ekerUFZvv0RF7cA0o1clfiG5C8fR8SSpLHjEl/FQC8u0IOSTaJW
R6uUviWl/smJiwdoTStjLk7cJOZJc3zynZstfllAaVCtsr2Iif1Tc3e5i5Sku5MjsaaM8x9U1ewA
gdYAK1YGHE2XZtoZ7/Y48lxJqNb0Lkvy75OlJM0dUS/bGHIqP2SJUX8JonjY2rHTPplmEW1R87EP
RdtYuy7wFNcY0tGNyrrZpr5iuUyReT9mg/Ko2kPu1ojs7GQEGg+a10O08aP232DSR1VCI8V/SaPf
pcRNssksL/qC2lsC7Chud04xNfqM0jlEsXNoy+DUJSiK6XqJ+GoYukqo71UxxFtLyP6xFrTPbM32
3TIY680gq4iMIG22EdGISUXZYhBbVwOFgdF+8AYpPqh2F57SuE0ecj9M3UJvxlNWedjTxwYmNDUp
MqM22h19f/GMzKP/EFYSdipdI3HC4JK3N5NO2xWJ0+0COR53HXXBV7+mNxlZRuA2eIDctUMf7qTO
S+8HaWjukzpOLnlglndeoyebsvKje5jy4QXertjCgRw3WVdJMFi66lGn37nTzYD8bww/Fw7SabIs
aXuRWPFRqQxlFzQjRNxhpGWnoe+mNeG4zSxQj36NYp/wZdSfxCih2iaLbeaBq4rrAaW3Pmr3iq+m
+9DuxNbBt3FbxU7zqNi+dGwULUC5TWkPI1O5172hOhQNRimdJNmnuDbHrVzE9jZsatDXmeFsmiiX
Hnxst/ZDYhb7uLOtTZLF0iZMIs/1A9U6ad44HhLHCA6mVo3mRpOj1h1yobmhlpubyI/7lVb1VYSd
NFiow4JtQyLhSttQyQrsa3ESBPCQ+J9lL+u+tg6pvHs7OlxVFmkwcESZ1IIo+ZpX2n4s9lLohdpd
pMhL8bVzcqgvMWo3ox/Xf/pO1w6xhHNJW1r2C5KeUB5DMCcrT3EVMN6ewpk4vohUXIFpCmHmshJV
1cVLXmDFbLge0aZ0O/sb2pYulsVtLLtNPDz4+rnXhsfSOTfyvgXmePtBroLl9BwTWAmxQFB9cwSn
XwfKWIdRhbujrT6pia4/Udq3N4iEY/KNU8VWjFq4yUW2piMPsow49SGOTUEaJgJAdao8V+JGTYzX
fDt2xtnpFewpRpa7SRfF1ati0+m6tBGKkX0OmtjaSEkrXkOpHVAjLGr1MuCiQZrX+qjntMI42b5c
7yOvqrexP6KdJTdgfzzZ+S3XhkC8AjkPUQzZ1scv7z4A1ndPcSOgJpl8yhp72KptJU6ZBae5DBJm
HADygQa7g4ESf1DY5NU3c0ibren55UXBzPZHkxni2XaC5DlH2NWtNRuj1rSmjx3G1kFpi/zRQtNx
nw2lutUDBBjTkE1o0fRGO1FVPuUiaffdmDf6hrM6R1m51o8DnRDXqELtkRJ07HYy+h+RL6Hlb1bt
A9ou3ve6C+otiX/oApv6XtXIvVRt/DsWRcUqkaR6kyahfE+Saj74ShW9hKPVPfMp04c0KlhbaaJv
YzVCLDvuuhOtee7jY/GqNF64S/w6euAjeSjO0SOqUNt67i0j/wJ+zrvLuAe7coODjz+q3aaX/ODk
NHr2U4ooDo5SVT/lHfrQJTfVAxCbbhORfTxjhsqrhBK3cBT4dz46yhvfsPvDgLL/fZ8qzLfpBfEL
+lnmPif2AW9vpGOPMqYbOimS3OREBwpyw4vPEdxssBVOtiN/2Bdq5PJKIFpYllM3m1oxnc9JEuvj
8apS1PTGvrGevcDipgItyNUMyf4lBbbxFCNltZL0XbUZiUgqhimT7jOIsqsm6xD1KoYsWnAxaTVk
mGoG0bjVq2AHz5rydNp8M+wfiRJuBRZ/YpVFfJVIMzzSNGhg0fwGjTF736Qxxn4MUR7NZeyvcEwi
xitCuH6BwSwQWO/g6atZzHW0B5U0KQsgxMyqeau0vcthGC6V8iiKLrUp2eiZp5HrFdnL7eC2EGQZ
BAomiQTy1vNmBFDsWNZpwV2kXL5TG/mhiCtuhNrrXw+DPDB2lTAuofbNY6im1qJvg5y7QW351CHD
4VTjqLsrDKXZ3x5qYa4gwONHB7vTMlkvH9emYnaAAM0yuvhN5srK56GvHuPMgOVz9MO1THPh81H3
m1bFRIGm5/BxsE7pfbrt2GUJA68EXwuQLHOCx1Rdq4EvDYRwHzwQarTUROYJrRVYWjyU5rkcyl3f
/x9n57XbOLKt4SciwBxuqWzJtmR39A3RkZks5vD052NvYO82JYjoMzeNwWC6VMUKK/yhfZZSEw/Z
2vhxf/Wus3QLwBZPLp8LkRzK1+9nlAWD5YGOic6qhRutJ7Fo/b7sqzU95p2SfC4hdHvcf8e+/eBE
1YOD4Of9n/BnM8wePX7CZP3BFkDPYLaoSq2WYHT4CUOlZG6mtv0mEPGIlpgauSUw7FWkBuHW7lUi
16jw1p6lZ2vkgatPHVXntUfBcVNEWXvWaBE8lClfxQ59/TEG8b/xCiCcXjH46zoT9koPDNMFeoj6
k6p0T1kX5E8QE4Af1dB8pVA2t5liFQvA3Rufk77QdHXKSJ1fKVo2XWEXmTkE56jBvjAOhl2YGCc5
9YeFKOrGafh7oLlNupQE6DPzaJzbSH1KkuQxGIlrHf8xQFLTVcyoXhjw1q3118ys2f4J60KR24n9
WtbFMcjbi55rixSLq4yZqJTaNREqaTn1wdkZN3GMdQhIgzOb81w2e8xEVtMfEAeHb3Iin1Ci1tK9
RaLSNZtwwpJKbwksSv5Q6k+if8Oy+f6uvfmT6LwocJdhv83rEnrox62GGPW5AseWa0O21p3IcPsh
OaANve2NetdG8LbEoufcjcdYR54Q8iideGCls6tB7fyWJAnqWy/bBQ6Jubay2wh6Aq9y30rlQjh8
4wMzHMr12F3wMs1rs3DQvTjAevccRal3kEWSnbDyWyKD3zggjGKhugB9BWjRbBt5SVU7WqyGZzUf
XsY2OKTx8BoqS4HF0jCz0ouEcE+T9iI6m53TmFg9BuLVUdroXBWZWCjz3Fg4lMGg0mP7Qy4xfwMl
+ptBYRTBmXY/aa8TP+rIQK3/fRvywhIxTG3wKwFGpzTtBBRTeLbSPLrEAoFj1NVC2Byk9GzRfm2p
Q08g0eO5U/lLhi3mrUn+HRnOFpREyex0ruezUVj5KR1odqU9Fs15Z7d7Q6OT1Q5Z4uJe7z+S8/WH
YgzQ9UsL69BW7YjtnsZlnaeWW6l2suobshHXkPCYUdUyVVcxHhzrPPXNXWE72VNsJs0uSbrwkUS+
QdWqkoUrFCG2rXCGU6UUSGcUqT5l4/lKCyWxMRu5f8I5ptyZvjK8qlkoQ7qO8rXT2sOxJOQC6iDb
0SqrcpC2nDntS2XkxQ+vprHiyslYrgy58VdqX6W7shy9tW1nqMyPrqnyyKiE8XsEm+ud1MTqIxYi
2kd6GU+1AtgEiZ7dH8WJzhCnsRs2RpmjRR7odbqx2q7iNy1qfFz3xKbbkl4YdUyk4q44WlGc537q
NNyWFv5qXbFpKu8XBlRHVSGb52LyJwn7NC5WViD/LPVsoQ9745AR8iv8AEje1NtmZzltcRGxqsAk
S1e/Bdj4beSA9Wt1Lfn32A+jPgVlEfgnE575ffCSWx0uwXkLI0QvfluW4Pbv9wgehZ5GA3Lhxr9x
78IaAAFlgzkEAK69H0xkShGOfWI8R8gFuGC/U8CA2Rcnyb83DqjH+wf71sGaitDgtLnlr0q2vhcp
wmpT8zmxm3ITRYq6tkrZXljAW+Hfu6RjNim/RHyj6B38X5PudZTFCjnMzRgUX5UkdtzWsJ4CJduH
BXLD2EnbarRri/rZHtQFgNmt59SeRLGZMbRnYxYDOsaQdJXlhWcEqydO3zmp12nXPoBpBepr/bb0
FMKIvoRnvTEsYS/ZJoQxSLDzZyekt4CieZOcazU+QbgCuZQGwpX0cIv++SUI1Eddi54wftjc/7zX
Z4T0EoHPScuREt+8NaRbnRflJTKEYTesW+WbXFVbIpr7g1zPjkEA7CGkgOwBcvrvd2yX+6XcpkV/
1swiP5pKhbOq2qTfk7gO104g22iqJqZ3tKwIK42gjRYughvjg9Kb+jZk80S+s4+K212MLlvXnat2
+FpO9RHMXfd5MYBbbXdkN85+CKXTyFWyELTcWF7SQSSHgAdATJsHjKWvt03Tlv1Zj+nLo1Uphn2k
LZ3R6xsB2D34AwCmZIX88X59oT3iW9+G3VnztV+m4m8rO6lXjV/Sac2NeGFON0djKZAegAMIVfT9
aAOsx7gq/e4cWvj2cTYSIaEhWRoPQb0Uu9xYP4ouCCvgN0HINx8rza0UFLLZnqtA7o4qFGfibVNz
R/zWFiKY64wFzWoApSB2EFeAfvZ+WqKFvacBkTyPgf1FII/hIBzhwdvs835TB97CnrxRWgKmBX6U
+s5Ua52/GWM9GvQDAAyS9Y6vRmmttfZrYerRcy6KbgeqP1lXiaJWLvo3TwVcUldIOA9U9OIXpn5D
RG/6Ldi9guqgjTpv2Ca5HqFIjSGUhmKmOuaKmxveg2f5K2e096ViPTpO55KcNqvEcJGlH93aCZ4L
x4pd2kfjzsj+H3vaBkbDDQydk8tptsvMPqBl04X0W+HIZNuyW4sOkto/v27MexqAChvN1vm9a8aY
DUYAyp7T0fqooLMjR/qCOsKN44K6DrE31XS4P/O1jRx0k+sWXl9ijFul1H6nerKx+2hrDPnL/Xv2
RsTFdP4aa3rM/yrdpZLwdSkJ63PhRN8VOT7EVpi6qpBPQawRpY7WYyHZD11c/lRK1MZtbekhuw4X
/mwkILA2XNyrgqkVNVhbZLT+dVReemzTkkUtrRu3OfuCwHJyi5vaE+8nqZVjKmodBhyOShJiPb3Q
NyKtUP+DrurWWN8eKhRJtqpvjdAZ6mahCH2jOcJXJAeljkJCdYWxdPzI8c0W1mguBM715rAf1fBF
Sst1EZR7UBGPDhTDwbd3fms+FJRzas9q3UGXnlqleZGiPltVzZKK+Y37C90omI8kYAgFzCuqpqQ1
jp145nM+hPmuROBn5Un0TmUrKDa20wC7zMZ4oZ50Y8dBD6SEy9fghceHbfYx/MrwAmFMBVb80htn
GN1mVNqVsCX9C80ZaW/ZWbut06Q+2aMerkXJzxGtmiy8StcvBbI/tjKdZOIMqojvfwjhoqJ6AhQI
TTNtPyihvwsEuV9L5vbvQ0GJpA7BtQ2zbl5yUUia0r4GChI28pNTSg+ln+97LVzYZzdmhNAknxLQ
8/QIzpbWUsgpk5RhoBekfjQRA4ZyiUV2o+fKB/xrlFnijFeYorQqyMG+arAxSr9KofSZUsRaHeLN
2GgHoUtHo7M/m2b34f51dX1XMDS6BSj92dNZnn2yzvQGs6oq0HEGgpaFQUfc6pbqgtfX7zQI8v7w
s2jWzd8RjXPQ2HnuQTE1FfBvEALCvtrhWPqpbYS2sDVujQbtknIYWn80HmbfTC+SQZJUMPlJEZzU
ojrZZnQoSwHAdkm28db2cBCXoObHLUij9v2GtxobTZJA9Z5T+JfukDSbRpW/y8I6LHylK6ML5jNJ
pcFqoAcF0Gn2FA96wnHCp/JZRRgNXZ+m29GaT92xcQJXyUFAmj0Z0iAffX/4GQYieajkOnJTqf6V
RtU3EdVIYzfZl0h4H0zEN5zKaHdt132OfeOxpPEDvtKjpSx2toXXTeOAm9f3dQ+KVnVWgLWfkLb/
qLAhiU1WZSVCtxhroA41Op2xTP2gil6q1nyOmmCfJNprEOEakQXGodUgs/XB2onkH60CnLHkX3qv
e27r8JPmm5gXy4WLddvK6sDNyIPxyzLbU5oXz61ifCml6lg76uexzRF3kfCCqF5Adu56VlvqaKw2
toD2VJl0KcRJzscBtkpqr6ph2LZqdzCq5COCnRsrdHiT4pdWGS99Ip0IKfd4gD0BqHlJEWB3/PA7
JqQILQzps+1ln0ZEmwalPgMvoQsSZ/o6EQ4tbmeNZCgEvGZjD/5W6NprVXub0ZAGN/CTU0FRtNWx
Y7dTjc6oELTWk9aN/QnC45jHzjJ2iRFvIsd6y4fmHGTqwxCaa71AK20s37LROqSlskd09lkDo5+G
ENr95Mhylq4ZAdgu8KHowmAjj4npypLx2zbShzovvzWSsUlQsbIRqMlb49VSxnCtBc1jYsYPdq3v
yoE0r4iwWPBg66iqONTqqLlqNhnVFS/T3FS/PjhRvXGcfFsjEyXn9Sbr2gDVOlhWpW6VbtbDUcxo
828SwOqypGMC2cQHU/I/N2F3SevmO8hGxR3UFmBuIYbIFfogbZCizdajUvvrqsQ3QGuLaNOVmY33
RqRvs5LH24PFjO6tOeXeXOakCaqbVNIXESbVBl8DaWV7kvc17aaqG0AV18gH9ax7rfwrgYWcu1aq
aSslLcJ15EkOrfZxrFw7kcBGDdXgApHQWxdsftO7YxXKJ9WyA5pBnQCoxN9Z4Laxws5shFRXvo2h
Yz+FgxekLg6JOsaIE4ABNuNaclL15IetP6yHIqkec+LOF7ka042UYCOLRrP8QTMibYvOzJeMrqCq
j8cq6D6ZsXVABnrdDvLOG/DLC8ZPhin2XpY810r22KnBvkmDnSqk1VAqxz60thGvTlh2z16IpmjU
P4gYCVbP8b+ovbRKRmU9bYagMs9loZ4sDcsdv38Mavs51OqP4OCfQ54Wf+gefWCM8VA85FX0Y/q2
daOsfWLEVq0+ZVn7LcjjM7alu8LJc7eyxp8xN/Vgy4Gbpk6+iorpDvGB0hVFKNwqlyKCmnan2PFz
NJhHu+sBmunqJcR0oNFpXFs9cbZekmybJpRaJ/jm9wGwDecX/UwF1BRmFUZL3aMuObTOaRTKA2ZX
iFYrb5k8fhq8hkNlOlsjbHZhqB4NJX+IfGWtZvq5C+R1bckfAk3Z1ZhtG4P2POjxxzpXnpwGn1dV
Rx60sjIXpNxXpRgTt/TFY6MGn8wE+q8PW1KT05NuqY+2Yf+2nZFWTbyn+dm6fa0+6Fb0xQvGk+7V
P4Z6iLEWCDYY/5094SccxXzTq+ZDItVntTWOnpntFCuc1PCDE8rjiTv9QL9QKGQrb8gK77tE3jt+
+dZFxnbM842W6v1WsiLgMYNsfqBKC7pJ2XZF+z0AsbOtUnOFOO+xKcw3o2gAx6QFcqvdx2CI1vEw
+R2JndaU206UPzBE3TZh9QFw/EWOm89BphyiGo2s2PxdWd1T4jmffNV/aliL1Osf/Sx9EWkfrtTM
g5ssYzva0M7VE/uxB1DjgYfHI3c8WF57BE/55/9pRHcINPODliR7TVZe6JtQ4q+sZ0+zDipfcVW2
gHQqEPdtgMeU3njWho230fQEu1vpmOjjsy4FO18AJ0oblIuGlWx6+6xNfC4q/7NN0DMtW9lZBRfx
eEDzMHE1DkitBF9aKctYd455m6F061TBpal0PMlqQ15JpNcrjz6um8nUQrRsEi1Et+b+S3zjxQfF
LpN2UDdAv3QWL9V1Htp6VNpw6+qjFmdvltRskB5ZKIHeHIYevGliAo6f1mwYJaAUklW29UzpodDA
fbmgvO7P5EaYhM/Sf4eYG65ZckTngfrSM2DaVS6JEyjqg57ZezlagvNds0tJSCfRDVbuD8BgFr3k
celFLdyIZ48t/7MADrzFtcs4jkI3V20Pb6/Sq3DfBnmwVeWsRXY27g9GbMRf4xwlTwUy30ppSh7k
MpcTlxbC+BO/u/w18ar4Z0oV7DhEZraXTQpGeIjnjzUkzF0zBPkRLKqz7os23CuDGp99PO1WUL/B
cJlDsxOZKBaShmtzLWqAf+VB88Y75qTMDtLMOYzC+nnww/rBoGi9lUtdvNFTKOkE4wLgBE6z63Kz
2lmqlK/UQeq/26hIQJzOm20ZK9UxsOR6IV2c5ahkzTQH+QqoktCppp/wPmZNlTKE6Bt0L2VofVe0
1i0759mTtC9+grKopV3ub7PZTp6GI+Kf+hZgsikZzEJknS5JawSd9xL56fdAG1yC3F+x7P3bbv4z
DKwA+H7A9eUrTvpE/SXoN5wXOF4rC+8vBPOa2gxdwtKFoeZVQ8biQKJVirqZ6lyXxUY6fYGFz8Zr
PZZQOg/QpCX1p0rbJ1Vepch3Q0Va+Uj0+UqxCZny/RWdYVIZnrQX2Ag9g4nmNu8l5xJroGVh8qrJ
aHqkZdc+oi7pHJ3pVWoxJoGUhJRPlwdLjPsbM6fFRo0OXA6c4ytJIocD06uhnb0il2XKozuEhxZ8
cCZ/KoaJ/N2mv2znMCpopCFhfX/as0yVaYNRo8I+2Yly785rePR0K6+0JP+1b6Sz5RMwLBqZXO/V
aQhQR1TrFZ792a2b172Uj4bnv0bOTh+rT3FxCK0lxsc82//PRKa8FKgM/a15NjxmEpwVPfJekiFP
zJVjBfpjhhDaqtM7o1mVPagmO8O/iHjIrD9E8lKJ8noDmewcrihYSBPAYjbNEvGLmks/eB3SX3H2
iW9ptNW6HA5h/DyY9kKr9Pq+ob4weQgYE6pMn4sGDaISvl8NyWuGf10v1H1ivo2VzP503EmS8f4u
0VSur78AZKwu4DFeZmAq2IuzXd5fb4Yw4bUIxEpUyWk/q75W7kQ0aD8QkAh2wyjL6GeqJq3NcliP
Iixf+94Taz3yg4exae1jNEbjASkxmTisdD7iauVtUADsN77jlC9tYmXrHkjqLjRF9Ng7WXwwJBEc
c2/QNjWL/eKkurktJWwt7N7QVg3JxtGTw94NpSxNXRpxw8KNfrVt/8BjgQBh7wsgcc7J79CsUUbJ
HC52bHaQ+4xTA6rG1YTx8/7i3hyIRSWSmjTb5500K8jGwarK5iXxsLNvykmaNEdXNygDZ+GSu75q
gMvgPoGTKJOCMTQLGQRYiC4J7fYlaJVTUTknudI2IFl++YF1qOORRDXbdqW+kWy0c/qevNZeUn2d
9spsL3GVUkaifzg9l9N6/FXKt/w8r21VyV+yrP4SYKeUhcrHzvw8ckJbLG80nrU+dRZCzFlgBkSI
ThQ8KdJhio70Emajtp6ZeEUnX2hmnirJ/iwMs3I1G7qQn5rf73/Sq7uAwWwKtmC5GRLU0PvBDARE
S8nKtJciER81+AxqibNXk3wpMv3jkKWfRTcuDHljfvRHUUYjKLhBKI6kIJMz3eLLGlFHeSOlltPB
dS+TziT6C72F9by6gIAJEl7xD81LHu7ZFAdDlCINSuWC6YviZrZ4qKN9V1JdaL6Z9of763njiFD9
p5FFH4CbdX5EcgFTLJS15sVssRE1aBkeUl7irScwHLg/1PW8wNSABkFxH6TEFY401yKJCoKWX8ak
nESA0NmPJ6Knn8B9FqKu3mQ9TJfwl9dfbxqVvYIOGc2leTynaLkcClOtLoCty3UVfubZl5PAWaNR
c39+N0dCHJBmKE/yVY/JNsPKVspevyiFvh2b9IPQ7LWN/LOM4Nr9oa4OOprOCGb8d6gp9vjroEd6
iKaW7ohzXYa7SWyVyG1VNHuT4JF4hxD5uyGkhSturh/BQZ9GZTEhzqIMNu8+e7ZWFxXikRe/8r9Y
dfHLyEiBfhsfjTDbSCVttUGJNn1d0m8O8N0Z3MHDTi9M1gllvJAAU8HacWVAtHUTrGh/KtViMX3e
XLr6kdNX+mtpUslq9Li30ksWN9aJzL9xdT0jfYeIsotELk4VtenDRKHY9Fi9u30kVGiRuby+/42u
T9b71Zo9CBIiJhI+c+WlszjFcbPzKpjjsbGw65TrG5FxUFOmtQjc6grIEclZ3wdqnb1gvtBii2yJ
Nb7B1CnCiAenJ7SXdNmPmefY/84H5L5QifNw6GKzxE9ZJPoPNAqynalL9JvxODwi+FFeoBWNj3WB
WuDCNrpel0m7FuAbOqF0CebtjiyygpK+gXrp7RAprs74yjv9pqgQ7e9/gFuHhKyHFjoYhenReL8T
/K6qqIIZ1WXyJJOpDFrZI2fEcIZV5mE5GW+R27o/5I1vgdOsQ5qDkDQqIbNvjl2UHudBIXAi+5Kg
pm1II7ybJximD7m516UFmMD1UqJOgG8jpBha56gbvp/h6MuBqXVdfaHqohgXjI/T8uX+jOYgu+k8
8c6SqU4yALifzbpTeE0XZSFX8jmWChd5iy1dlSAVq6xFZYLSRm8OD8AYVn74w3QOSUETECrs/R8x
XWfv4hr639MMobXzB9fr+3n2g6piY2en51JRD048XMYS5uD9Ma4/HWPgEAZSn04cE30/RtInY9c2
QXxpkKv40Cajs6qTNs1dTS2ktZAD6O5Fqb6UjTMu3ObXD+P7oWdXlh8ixIAffHnRBCYMkp+1rukM
HlS6pD2pjZlSUtaWbEyu1xTezFR7AL6D98Jc+c9uqrTso8y8UCX/raTeN3zv76/o9flDywHKyBQW
U3v8c3H9dRMXkarCzI+rSzv4ewrG0+GbVPUSFUUUaXqjAsfY3R/zelbvxlTV918Rj1tVKoXkI0zp
tW5m+G+C5sX9Ma5P3fsxZjvFLIy0lxI1vowOXSojeUIy54NsL3HDbk9FxxnW5L2FNPF+KraEprlS
ZbhTJP3ex6nCl5fsem7P5H9DzFYLFU9rNJuxvJi1+VYXOEvRPrWLhW9y62RNORi5HtgX0GvvJ5Kr
Smt4wi4vcHzpD+nbvG28lZArda1WnTnJTw0r0Trf/j+f6b/DzgW25X5gX7ZKeWnkIVxVSL+uiJKG
1RBi7XJ/qFsHmNI3QBJetQmb8H6GrV63UoOLwEUL8wfPFDS3Fe9VbboNnNoPaFdUCwPe2BvwMiYk
Cep2U1Hm/YBVl3ld1Xv5RZdqsRPE23u/KoZP96d1I5YCgkZ1joIIL9dV4UWWQz1qtc452217bMIi
gnwgHgatfaqM4Klw4lc83cVKVW0UGJxvhbzE7p9uvtnFz/PDTwCBO5XkZwubFxXozdGxsCfMXuLM
/xSrAa+QP1A41MulJ+DGcVABzXBfTUhutD/er2ohtMELIzW/OB4cA6t2cjcawr0PAHnh+90YCesN
jEWAvMGZnUt+WFZg9LmBhk6jNI3rBOoOe1rPDbLs5/1PeGOj0HNGmorsbpJdnHbuX3dwLAG7tWNA
AVJjVPtGdvIDjMPk37o/xAjTowlvgloLpch57SOyZIl2vGydS7XCIkgR+hMwTP9Qd1bz70uHhS+4
6AkSrl8XA1FdN5vCUcwLvizKMQcyeKBBYW4a2asP9xdvrg/4n3kxBtVHYrmrEm6v6EPVopmMm1kt
0R9N6++JA9smte0CP1P6465T4sEMVkg5YM3QnpSijC7oF1YHJA2zfRaEiJ/GkbFe+GXT5T87GGCf
eFbptlFxmcNrepnmUeLl5lkpNPUtDgv9YZTVZmVbcbVtmgAgwUBZvxVHzMB9PN8Da+d4RrS6/ztu
PPHU9dH758yg7zu/h4o6bKA2qd0l7okAx0vYvYbeyaxt169ogMGTYnvfH/LG0Xk35LTj/9rRKbkJ
yO/WO0uOHLqm6ABNVPHnrgiWroPrwjfbmhsdFB3RC5qMs9tnlGJoXliznYEXPFvS+FyOSe6abXSQ
s2zPjbdLZO2EZ3ezagr94/153nhTqMvgOczJmjiqs8EtDbxjMPrjmZIJUbZe9JsolWsXT91LZOeP
TdGWC7tKn6n9TvudhIlUElIHn3V+jhVTLctKCYyzg2PVFyOV+72FG+HJMHN90yvCQeKHZqRd6PrK
SLvCcZOuTzZePxQAYJw82EkD8vqlqohD3mr1DrOEeCsBPl0VRZIcIqdyIPb14YGPZ27zWos3cYMw
Rg7b7oejh8D1i6LaGUqpP5cI16wjeXDMVdBTxS602ltrtWydYuovwjW71NroiaVsOvqkbmxm2ceM
i32VWL688vOo/edbjk6OTY2TKq99Xb+qy2KIitjJL+oQyB/jyGpe6ICIo2QH6UJid/3uYQFPtkOt
RYekO2+nt85YlqDnkkskwo9ZDlMWoxLXqJ2dHFRf7m+06yeCsSZfJkfh8ubde3+ghGklWSqw05ar
4ROohcd09Pf3h7g+s9MQPD+QWaby9CyUrYwe7ai+TF4kPwzOqudbe9id/YMfW/nCnX19bBhqshyg
uzA9rrOhyiyRYgjr6cVTK0ijziHSf+Ms+IvCqWQv5G3XgS1jUff+w4SilzE7ohlQ0Liq8vgyOOWh
G7s3Fd/bqC6e9V57Van8QHnJFq6/m2NOXVTSYURG5gjOmgd1kJnlS9Jvq/ysSpULdg89cGz5Wi/Y
3P9w1/c7MwTGOVX2yUDm9zstDU+WoZdd8s43AhcZ3XqtjWq9CgdzODiFmtbAHIbPISZBX+xILJlg
Xp8DLiSScSKy6UfMlYkxL0uqvrONs6xUlBe14KtZOXvkP74kOrXx+5O93qWEfDBHqLjTX7DnleKi
M6Oo0D3tYtvta58XUCQHc5LliF7uD3T9DXl0sX/A5M0Ei2vM9k1nYV7njY5+AV2SuEV+doIffWo3
D45UFOem9tH6yhAuvz/qjUoOw7KW3PCT1dl8u3I+qXs3ponYWbIe8/YUAj3Q5ObBjt/qelzV+YNk
fOhBmUlx+Ng438SwcK1dXzXw+YjdiK0p11wRB4XjmUOhjva5RDvHdeLu9xAvdU9uNOJQW3DImgGm
sHvnTXHk50srLAoDC6nsUPvF1yLLv/ljcWmz9OQXxSrVpf2AACro/09ExTSTlSWK0Gwrwah7D6iZ
3UJWaBVxXyQ+5DrkCpsL+ohq+m+X6n/GoCI3NRtIWOZvhBLJAo68JT1bVgJx3kzeqkI6OPqSJ+Hs
Rp3Goaf4p4EywVXmN6pto2oat+P4TEU4RkIq89YhT4U7OjW0fA2qjm7XSzUDZXbz/JmdoiLNTdhl
cVBmrxKacr0fSCnGpFUwuBjTrjQr+pyW3k8086MdLFyxKiMikLht9VUcjcLNgHK6fh5Ea2GiUR1E
nbHWKrN2sXHMVmGrWkcioGKbl/JCQ3u2r/8skUF6DMqEitpVB1STyMW90MCGLZfdFmSiEy8w/259
BIMqIbnPlAbPmSp+CC6J0OcPvq52wdHDagMoumhbemsmUzCAuRyE5itGjOmEvUyc5Z8trRufWqs3
jrmo0nyVOfToUF/aZJ5nuSLUYwALKJN0gDEckBGpsLwHZ9RAfdoEYvevrhuz1+U/Ttl4pl37OKUK
Ou3wWvyzsM1zaGP2gIjhKtfDc9yMmz5UFwoft8ajkoM+yfT4XFWsBj+w5UIEeHwVwRchy0clqk+R
0NcBaoJq1i08PDcWnZbIf4ebV6o04XRlXCKwk4SGv+5bw1+NYbNkuTWv5vznSJE069QCTEL8adZ/
ZU5ln6KlUzOraKBTMKocG9gToR/uLbzXXRmEbzmVI7xkgPGnQqdXu2/3P+StmU5vn6VwP+vAbN7/
hKi3R63IIWhOeOhJ6GCZAXVrmtxW3P7MkcMyp0Cl6GdXquFbz7LsKxuzQOA+jKlCj03YrL3cGnaN
VnePUdNa2ySJP2qDCTS+R2Pk/lxvbCJrorBP8eGNZKqzerkePVN6hmO3pQj6YLZQF+JSXpuZdMH8
rF564G+sLnAiXnbIz9xw8we+oNCY0hlRnvsUMh0CgTr8CYD38ZusBZ/hAf4MY2NvjRZWZPJKFjHI
t/okNx7RwJJGwM3fAoIS2ARhozp/hVGUzbD6SYKzDkPWVUaAPg3uIveX+PqZdRSuKUBwgKeACE2P
yF87Ouz8RBdjiYRGp79Gub9rA+UCO23h8r0xzBRwK9RZSMdsZzaMj4c8tA0zPA+xIj8pcdAf/ErT
H7zRtH/dn5Gu8pP/KuxwSAHawZj6s3vVK0hf18SeF2eFgVGKlq4TfNNw26w9etjN+KhJ2L6HyChC
/EAx+EmOhfOtlav+GNDRPVhmCdK8golNVSMGae8ob7xWtFxUufP2itzVbswND6Ot/hXpWfQ40gLa
FGgKgYYokJvxhvGpcka0mDLsUchzBbLDYboPEcFcBdSBTk0iQ0uy6+gxLCMJcnU1bs3QGja+b46/
4zyJkDQMoyeE9sMPVAzCbdlGxeH+Kl1HB9C8UZHSJsl9mcxr9kVElAdagU7wmZTn0MEoiPttGr22
sHQqLBsILk316ySdoJTfDW0LvHgdFx+swVrF5h7BNBdQ/GoxvL3GUVMWmLo1EDwpnF8JQfVe7HVt
V0PydfKvVkMMWjmBcvC1pDj2TosWj4/xBjDu6JRTlf019nkKY8mzrFOhaM02bGL9MHpWua2iRl3A
Nc53Mc4uCNShDguACi+s+WHpvFTNcHnon+A5MwpiDwG58k549ZIL2/XNN0nQIocFBBZU6jxrzBqw
qo6UKs+BVzjbJumyxwHx5dG3t74d7pqiy/9VrsomQ+Ue4KqhgEFx+P1FkEo8B0UBLjwRWrPv6Y5s
+z5fSPenv+Td0ZwGmRChYJjoRc9T78jKw6iTBebcfhC5krUzzEdnhMoXijd0e+if/nuMz5AcUGJK
KL2TrO/7eY0WKmKTkSpmo47qGgM6+FSn9myzL/dP1NUnowEMJgMPHiTqgKRO//2vm7Qu0yTDZyg8
e1G8FpK9zmsFvT99F9TR1270zYWQZ5YCT1qCxNpcQwTqNCfmpVW/C9BzRj/oLFr9Y2S9xJOSFkY8
mc0R7bdRsMSDuXqPpusCgO3ER0WOfz5gWQ2wunwDgVIsk9eVKMSuz7184aW4OQrdbsrF7BJ13kFy
OmnM6BREZ80AESV7wdqKk2hz/1vNiiKThC0ghf8NMv2Iv7+V2hhp1kneuexwtBoQNvEgxOigk5ey
jpsjWXgK8Jkwa51rxNQmtaYMPdJzKksfDOlRJNaH2jjqYoGAcn2yKAzC5ibRA9hJ9PZ+RoAg69Kz
tOFclM1qTL1XOsSrPMwvCuzK2rFZzuAVi9+FMP/W10KMBmrEJB1Omf39sLXXNlFUDyOaDP66DD5b
6b+Gu3ypvweYfammCVUvkRjATzoa66h0HoVRlAt16euzyyg8NxPfAK2kuVJRpuRd3KdsbVUdtiJO
1iAH3cxrDiCcFmWZbm0JjCmJT9AOsq7g6nUpl55h9bQlSiiFcbqT8XCzkDkNS2V9f5/f+jwo69gk
YZOc8nz3NbqpC9EwlJXabu0134OhW0JAXN9D2BoSpZrI/dLnm5cZ2sFooyT2eh5qbQ/xc4vd4S62
QC+WKFIP2IMslMDmPcU/pxd1OxDppAWT9MT7TYdebarmtdSfba34nWR1vNGdPF2XiaMemziRjqRP
9WTAmq46R4I3qwyAt9EJ3eeTz0UtQvs4BvG4EB3MF4IlQNSGLt7kVUIFYPaz/o+z89xtXNm29RMR
YA5/SSUHyZZlu8MfotNizplPfz9673uORQni6QUsoBtYQE8Vq2rWDGOOMWoGWq2yXBxyJAmcUS5e
+JEPUAncNTGamJ6O0EFQbf5uhz+MKlOVHut02GYXUNcRLRKNtDgMPaTcvTHYTaYsSbxfXRmFVqKy
qVw/B8mJqTAqsaB0h1KstnHFXHBfpnd9ACVx7eUvdC7BzCrDUjX5mk+jVAMdETED9Gyzp9tHd1qp
ymB4bhLpu2gxlq8pK0mlQJT4I2RiXh3bErN9W9Sqft7+rPMVTw8ENpmWmbg1L1iiEkHtBqIyjpgI
kXQdtZsSLSfi82dRZARd9MO3wU8XMpd5ePlhFAoLDjjx5QXrltpkMSKb3fAstd0X3w/3aGOEdpiL
Sw3geVv24wbx7/+PpWn5n94/fTTLENr04VkzR2NlqZ177CEb39XUBB/oSYjbsXdpHfZQLfiqI+dI
2t7+wFfXygWm8AroFt97/gsqpI2ZwB+G534s7rRE3dMNAShYLWmLXdlIgiACJWo2uoIy+7kdyyjy
1vOr8Tm0htRuFe0tzyndi+63oTJRSjFQGpGQmfjr1Um8+ZNDmMgi5wXfZEykThXE8TmACvQRAqzi
6BmWfz/UhrrwdF25JJDCTekA55UOz/ShP23lYIqt1Lr58GwNvU4dGUCMpp4ULfilRoqjmdlR0MOj
31br20u88rSc2Z1euU92S9GHGKRshmfU9X7T8t7RK1gau7zyUgIfAJRL1DlF77PNo9HSZAx2J0QX
xrgWddy4Pk74Tin27dxrxgVneqW/A78VzEKk9MDzqSGcL8osekMJ4hoATi1toUx4aBpkei3xNEwC
f4oQbSJE1soIvlnYUYB9rfXIvVcEYXf748429eO4iiQrk/jLVOmbefUKvJOqZ5J67DSh21py/J4l
cFDGIRoEUnUIMdinfgQth7Zwcueu4T+mcRA06JnCuMgDG164sY5k8TlBd2htQqS+Csy838p+VKwg
32ntnGbPjom74Y1qtutUaFktnK3pM39KEz9+wwe9FVvPBOE8B2gMz3TValSOfXqM1GKNXtu6BIF+
+yNfs0LrkEEzEzQUaPrzzVY4vvnIlPlRs8onL3P30Qjb3rAo3jg7xdNqaBhS9yKfIaWfH6rY531u
S6E4xqmfriur9r8WeTYNm1TKptSNaqGVcmVdZ/ZmN9NVPbViOsc4DgKI17BYqwFD0WOjLrU6Zi7g
Y2ETrhDACw00KIrOP2BXMT6u9oN41Jt6NY7QcxT9QlXiylom8Bha3+gA88dsj3LNZwZOTbVnOVcO
g3ZgZucBorfbB+HKbeOgTZzqEySOCs/5OiCQGGpfy9LjAFuo6D4mEN4UyFt3jHwY+ehIvbBO8iWG
hGtWQVkAIKf8NnUHZ1ZpPWpm6obHKkuekkjgMSrVX3kr/I6K9rFqxL1Gx9BYFJKf/t3Z5aK2PY2z
q5Ne77wPhuhWXhWAP9A30v7poRPhxCaOmzf/VIX4CyaVccGZzdsJ0znR0XeYRlapxjJFer7Shka9
VNZC8mwE5p3SwI4SeSs06e5RPt8OVX7v5x2EtMig92O4kc1yfXt/r1xAOl8Ml+LVqeDJswsxmoEf
M0alPUduna2iVFZ2itLVW6Oqg87Oo64+3TZ4rYF+ZnG2t3CTFGLixtpzr1R24wWbipGhGpKNPHOB
n02C9Q+F/yXTGkC4X0Z5CeJy7dp8XvF09j49znXWiczncjN7T7irdciLguidR8W5vc4rDmBqKXKM
eI9ock8/45OZcop9RKkVj1E8uvsaFamNAlfT3W0rsxDuP8fnk5XZ9rll5+chNGdHyRh3FAwZflBo
IMrmD6NN7aH0FlZ19bggXjPN6/A+zN8FK6mIOrq4f6475n+JAh5Fse1sTvGb3HYLl+OaMVhSqHaD
55i4Jc4/odxBR0SkaD4nyngQeulHLLdoPxG66ZCY3f6QV24+VAcwB3MVxEtOvkJN205IQu0ZZR5o
s4KIXoaR/WppXNihKUWrbFzy31ec3ESrzQgLQExg2rMToomBllh14HMQq11WZ+t6jN/Dyk1sQ+np
IeTe0xh3r7mg/vXDwSrhE4awXaQ+Oq8RGITEgjSWzGWA2BXMAMDFPzDFLxyVy+UxfE9gyuMB9gcM
7/nulRExGp+1gwXPvI96C2Ip8aES3FOtKE9Bqt4psfSg+t72bzfy3Ox0Yz7dOz9FuCKB4PqopRVz
VdZbFwtrhnGnuVWzkDe3rV1fJBVE1MOAU84L21C8ZoHWJd0Lz9h9Gw+lXcbeZhiCezFLNwYcd2JD
rSNcoi+/PK7TKkFoo55BBqDO7n2fV2UmKYN8jIAQdJ3+p5DlR9gX7xRfe5KD5NftZV7eRMyBeuSp
oh12AQusqsBqe3KpF68tv4eNCx/eiHhyVd6nmRfc3TZ26TkpmVFrpOVCsiHOSxvQ6amaW1vtixQ0
lg17hW7ryr9AX59bmX7Fp3PSRm1EFdJtXyoz/tpCMJJZyi8AJjulgDja0stHqqp3RcD48TCebq/w
0mtjmx4F0ujU6uiMnNuGSMONuqZOjuIQQ3ASbooKbuD+a5nlX/Azm97S/z6iwiQTFDIgbBHamNly
LVdNImhd42OmaQhDtl8GVf2d6eLeFdoXQv1NEPgPUWF9u73SOTExDxR2+Q8XDtzlollXCb3YC26S
HIXiVRxIiVyVwdU2KX8xeeivtfGLppUKgpbH0RRtSqkONdFA34Hd/tE2xfek75YyqCuHeQq2qMjT
zAN0Pvv6WuGGQ9a69Uvit+k3IZWlF6a6D3o6QicHvmvBD165qsBLCRQt7s9UBj7f7L5sEDiUPPGI
Tiz6S386MsOV13QQ/ff9qreWhjemn38ew6Jx8snebHl04dN+MDrxyNRuaNhgcTx/YUnXviD0AHgf
WQYFMy+sSmrQo0neNy9mDEjOhqx3VbqVk1ketYd/MYYM3IZXCgG7qdj5wRvw6aa6bWyKcZg31FJD
Jj8UjxpjEuh2W8ZLxdxr345XkW0i+ufYzt4sYvEWId6keclbP/HtQYu1B81wobIK0VBb6OZd8QL0
jYHFy/i5iWvh/GCkUZQ36JbWL2Xqlg78PEh95lK2of2Wr2tLnAgpBdDfeav9c/tWXlsmYdWU0LF5
eIRzy0JuCFSspfolhGBZCvUdiMbnSjL+Otlmz/iK08AHc9XzEpXRjRrjHhyT2oPVxAYPCDtCoac/
jEhRtreXdO1IkrVhZpoFBmV9vqRRyRNXrfv6JVBG0aYkTw08TZ4tGEoZKvx129i1K/1xwwCQMhc/
z7zlPsRcKZUvpan/FKHTG2Lf0Qr1W9ervRPG4784l1NgirmpGnPRFgtcqYvzVKtetKbK7E4HRA3S
65330fzrws+UdlNaMyHgAPAw81Z5VCja6A/+i9b7ih0EgreKxDBBhjsYF0xdnv9zU9OWfrrXUVkl
Gkjt/zI1BO5OrfaJ94Pq+iNpTAB2/W93beL4Ahk4+eGph3BuzxjFwsilTkY41V3FoWu34V6wRltt
vnZBs9DwujwilBCACKJTyXt7CUXEmdWS6GUvme/+qPpgl+btzxaCLLuDBdT2xCUtuss7TZg9jdNS
q2HKdO6Ti6oR6tHCdWm1ZrtF+MMUwl0Vdwsl9ctN4xnjVQcDT0X9YrRUSiG8relKPZe5ocDpG+nf
qGuUG62OI1SE234HDam/8vWhXMDHXLFMfZUK9ATFm2qf59sX6rUX16BcnzOEOJzY9X5lan9om/pb
rnkbusbbTE7/OlOyNF4cOtqASfCUMxeNJJ7ODJ1cvSg081flIBu2aFX9ulfNv+bz41siXIgZsjIS
iZmpohG1NDXi4rkWkz9Dlr0MeXS6fQHmzWG2DQT5VL2nsEuZa+4k0yrtPB/A8XM4STrlf2orX0cQ
tUFRi8bzDlo2h0b52pMho5JoBsvDmwkDeCDVC4iMyYucxygTlB1AAZAMCsDzEL/3h2yosyY6pjRi
XtuoKx+ZqxDfb693OhEXVqbyqEWn4FKHUpe7TuwzBqiKKicuSYeveZk9uqPipGW+9oLoIUEnRi2T
pfn5y7s4DU5oKBXTEhYvKLaaXnbdWO3KFy2HCr1O3XElNdZz4jZLxLgXzx4xNYE1eFz+QvVudmpi
GrR5HY7CM2TNhVSxqMwx0vBu7Mzt7Y95sSYMULIiDOPq4WpmMcMY1m2XF5b7rBu+/9LEClMSShQc
paCT/97URDtDbwNCtEtK1qpKpMTPFPVZ9qz0qDRKTJtFlb6qniivb6/qyvfjvjGBO+UolwMJZm7m
tLz06CgE+pfYlXc6kEKza7fUT77cNnVZ+CRvBu9P8kV8Qq1ptleFboy+EurSKZKCtRhKaA3G28wa
73JptHuj27uiusa77rNQ+9JU+h75voWI7OJG8BOguEH9EFgSUIxpkz89uTQ/hMii7nKCDrZjDsxK
rPtK1aBR17508oToySVx4RNfNg4nt034QokElBejCOdGTTeIu0wrutPQBeqqrsQCOFkkOrqZtGsg
8qnjKV3gwKCVbjNh8J7LMCi+1Ewh7izD7VaeMfx97EHhxIBTY5JB44jNW+yG68rMHJbVKeyqehPn
fbPR4yrae5bpfgva1ENVHbyIXLiDthCGXPi+qVAETJbpSpLxiyaiFJU+BPxqfmqM9qQrlFAscbdw
1KZPeub5zm0o0yT2p32GtMvSmlHPT4k/3Hm1upZi4S5W0UhQZAjdS9SsW+Qb+LMRHU2pdp2rrssy
/Xn7d1zeLhIberU8bJTALzLtQI5Rp9C86pR78obR5p9y5gLEjMJjkUcLT8qlf8IWQ1JMy+J7wRac
Lxk1PXegcpWfkJSFRN1/MmS0rcd8If6ZLun8y7Jz9H8xcdkhwod0uRCxe0UhtCtBGNVNraXyzojJ
NIKASfGkjP0Fh3jtChGzclYmYCu4z5nrCCq9SMxMzk96FKB8kT4IjfjU6Wg6p3HtrYl5n8Qw/ZIb
9S4pzU3nutskHDsn0f4S1DhVHD+i52l0CWcyvzij73ZSX5j5idF52Fut5mAWS4Th178xk1H/tSGf
b2Xb6IIW+VbOsalePCFdF27uQGD13EbjDzqSCw7q6iklIfj/5mb+yW+RFexdJT+5RvxgWsFrBcZn
uhxxWy6k/NfuPhkc4STWoM2fxbBqF9ZaIovcS72t90OPkruWt+nL7Wt3/bj8r5k54XpjeTRW4ed6
8QfoEkSJ2Oe18r+k8h81KB2oq1ZBvzHbFJWTgGnccMVkx+r2b7h6HT/9hBk8xaz7tBUQOzmZcvtQ
aGjOFprjh8PCrb8kjeQuTu1LQmZY8S6GZxAa6pIeObFTUtOgHoPRf7TcWHloNEpRnmJWK8Prw5WL
yLGjC7q0rXIjv/N6C6KhpKofeiNQHSEwPGgmUlratHpssdHQPwkHF82fUkHSOPYWfvZlJM7PJt43
UfTmb+RLsyMeIKXCbGp+auG6Kxiyd3/r7oHuK4qGRz+5k+K1bBvlWk8OLfdsKP66hPfxA5gjmQSo
dEom5z+A0D5LlLTCj3nxl0yUH0ZT2phljRZxLL/ePgtXTj0YpQk2NDW6iDvObcW9Nkw04/XJ1T3d
UYRsm3ryUonk8hbTIsTBf8BLL8mkShQwjMzM6hOKgqYdyIwc6lm5rk1kNjJxc3tFF7nolABPE/bA
5mjaz0MasWhkr+rDmlOnVGtXKMpVGJmZ3ehRvyYJK+3a1/29CsXKX98roFcM6k74/ClfnL0EEWEN
aW5SnQIa4ww3aKJia/GwsL4rHmRCeEEfMOWMYPVmr6nkUrVug7Q+iQGKQ2ZlcxC7cA+maiV57wp3
RmqiiexfyH6a0jvyJs7tL/yxkPOHll/A5WAGi+zmQsWvTCOw/D37mTXyS9N7xzEo7no5XQ+JtoUL
1/Es1ARSYR0V2Q93HB8Ev7frOnLCSN3FVbzLUsHRpCU0/KVfm6DwKonJBIi54BpJJLPWqR1xb8L4
u5ahZNGgajPEyUKUeIk147pMsoG8+dBSXuRbkC/lRdAY2Qku9no19D6CY89T2F50r6E5fKkM6x6i
080iz/DlbSXPo2FDRmUR48xz8wyK7bDIy/KUpo3xHLSi9mrF8ZLI3+UNImmFO5WgkIld8spzn2CU
vtqC3ylPcpkNrY1i5fiEsmy41Ycg3PnukN21TNpsvDhacn1XnC+2cX1EMFQgaUyd246qNtYzhfS8
UKtDG4hvWa/sTNdbUS3/0yDMXkvhdyuXn+Edp4diKocRofusd7dD5p5un/NLtzX9BvTggagSVM7D
1qRjlLXpuvgkS9ux8u/dEFqvgTehCRaigpklul0UJOhUU5oAcoBy3vmqtUz00En2g6fQ1Z/HHHU7
KPxfi1p/INw63l7VHNb0YQwYFehl0BToOsy2F0WbpmsHwX/SyKfDUToBq2rtUHd/mkn+iGRFZPtd
+JbmKoM4cesoDdLit3/D7KZ+/ATm9aAFoul2qXvohyHsNY2EJHAq7YR4IN8qRzuSloA+01I+Oar/
2pmGOz6IMuaAzJFkzs+a3IdRKmkeAclG+9QN0KwoGIp1e6tylFwsIlsA5/VaDX6y8CJcjIWysfAW
EI2LE1iGktP5xnI+x1IatfJInLGSpP1YH9RYpkKaOCTSdgWBhdet5OzwUcsL3rpN/F0SlsRQrnxu
Ur2prjDNQlywG7ZBb3lkD/oBJUM6j6j1LSojK1eO8AR74JFnznRCI5+vNC/VpItULTumFUcGxk0/
NlYd724d/xhRFtSMpx4yRb0cD2GWIwpY21X3EznUxzzfjgFahvnRHUMy3g+ahcZ/iupdan6r+7tK
C9Cqu+NnJznIlGgjQc9oxI3jVrmtyScL0cxYUR+CYmlWcZbtcH545SZ0BTTI03DvzBvpZhjruWfG
x1xOXzJXBbksha/IaLbrPh9eekRlbl+M+dPyYREuERAWE0EQ0Jzzz+j6NaNPrVceGsh/143fl7Zb
tqdRCbWJWM+zjUZ5MzNdYZ5WEO0qXMLoXJ4VGjCo1dISpxEPC9n5D6AxKSZ4xeJQZ6BvPaX+onfD
jxb18QUfMK+5fSz1s6XpsftUCCH0zloj8fuD4KNaCbdLv6awYz5Lseu/lV0i74YxMzbyuI2jQDsW
uuo7TewNuy4okoWW0OXpZdW08GguiySBc0QgjdBhaM28gPdkGwX3ELy99aFke422dBfnwdN/lg28
EJADWQaNi/NlR1JUSZnu9YeOyadSFRxLOvleslNzYcWCbaVEc8s68LbaVJA3euM5AG0N/6gy8+GO
RHZlu+Cmru05PBUQhEyjaRdoZWrXxZiWZnEY22Z0ekQUg7Z9VK1+aYDn2mdmNpxXDtQZvYWZkzAb
vY/CgKkvM5B2YUrnTRwc349WuoZkwO2rdNUW8SBlXZrczEmef2ddKNG+iYbqIGWF8eJ7ugp7YTY8
UCIKoU8oywU09jx0mTYWXhNgF4x+cEvmG8sYZi4MllIdImOIn4tWKdcjpfJVZ2W9U6RF5uCoylfL
H6QtlAuKk8dICMalFTuu1Y+2JwfWjgJkur79IWZB4/S7iC6YgCaig9FmnpagUpLXuVFVBy8fLHv0
zfLOhWhmc9vKLGicrDDxT9CN1hgXac7L4CW95PvU3OAHRnAz0AxQkhkFsbHf62jMIWwauzDPaH9J
wDy3O2fQEY1OVvs+GQ6ohaMC+auLdx4olCysNpJeLpypK7HT2Srn3jG3wtgb9XQ4xHogHTU1MBwz
2BuuKEM4oWUjxGqB9J4XmfYEgLTc0ZXUNbtDDXLhl1z73MzOk7YTm6rgpc5Pt0vzToq1eDx0shdD
A22q7wairBAUxP6dK2ruXpyKoJxTbaFOdhlTgf6f+tiAVOkbfNCYfHLbfRBIZmVU3QHx0S8kPV6b
oMXn21TkTtPYMdM3EBLePlzTas7jOMbtiGBg/aVDcoFUawA8SUkQjYdBhU1GGkzH9LKD1ZdLWk7X
DIEXZcIAxzzR15x/VsRWldoYx+GQmq4td/shQEG2WworrtxIgzE72qzTND8NrpkVowxrSU77gxd6
j80gfhuVpUmsKwvh9Wa4jkLEZGoWuZSSL5thIjeHsEV12zUCbXpXEcRIjF+39+baYuRpbHhye3Ab
ziIWjrbRy01VHxToZ95iQbTszHXTb7etXPHm5NsTxoauBTXzmZUkz8ZGQITy0I55srb0X7FWhE4n
FM+cudumri2I1B7qXZ6piUz0fHdKKmJylRCpB0JT2BmNPxKy6O/vL+1+UFEcaYo480w+DPMC9LzI
TFxqwtxnoo7owWredFD4aG6wrpWy2Zh9uhDnXF0bQn4MyVFdvFC4Y4R8rM2yqA51XLf3cggpfiUs
Dndf2yzEDykRcZFINGebpfipLqRS3R3cSvTu69pv14xZR7uyFH/DUB2tb2/YXAdnegPo6FMWAUrA
hNC8/62MraEWRlkcgkbufjdmoPyqyiHbSHKk7cOxlm2hctUfWuU3TpppIcM0DL7dCVrRbIQ+Tb/V
opt8DccxdSppdO/M2ExqWyApRzq614KlZ2T2fab9hiRnYlmmjsMxm3kZoYybgilU46TXmzrJf8Xd
u9IzoNgvYcPn6cRkCQzcf1D+U+dtZknzhDYq21o/lZ2FJNMOHRylAU+tbHRXtqlPla36RFn79oZc
O2UcMojI6KpfkvbJ1KT6DnDtASTCTjSychWkQ7C6beSah9NwOsTRFGlgFz2/pnmo+nJWePWh9spj
49VPlfCiJu3Lv7ACQw6JM3y/PNbnVpRM1nwGa9tDYTBylW/j9D3yFnzb1ZVwdpm0BEFIYfHchtx0
ft0gPHlQpvuokYqs1bBL6XoY+sLjPTt5HzcFtnaWAv7NxGGfm8qjHmKNgftf1VKzqjrte+x5T5Wc
8aIGpuzc/njXzgH6nXTUmctFGmnmB1pZHgFOje3BsoI6sWvNzf5IbfaXUhHTomhc4EbhlZXRs5mZ
yWKxrrn93UHgYUVe7B6dN09EIvjfPA0TNIPBIAbEcDiznXJ13y/SDhGMJH2PBypW/+IofIRWpGES
L+q8XtQEQSWoXtccfKX8MiVihpi/w6e7u70xV44BlM68pJwCQF5zeDMbVgY+zJYHSgoM9nVFi8po
9WfM4JsHjrDw1l2z9jlinO0PrIyiVvZmd6i1zL1Hf9MULLsJavG+ZIBkAYo4n2r4OA2sCKIkWuAE
qLMbCyALBruurQ6mlyoH1cijtWs1SA/WYXcnWV289q0/hQR/LE+htvJzKdhH+Vj+RPIp2MDn6jl+
KSrrVCJr8YMm/Pr3396YkD4MX6GQNL8UfacnbVSRl7YFY5SdZGzNYlxZpbIu/GB729Z0Hs/jZuAs
vIvUHwEHgkE9v+5harhmXZGuGGNgi327dT11FRnullD7S2u2C9HFpSPDHOd3avsSYcxln5REFtLC
pcLXeq12lxhefg+pmrT2ZW8pvp2/bGzzma05XrIfqqpWS6E/9GHwJvkZM4Eag/d+/yy13ibUkWsQ
83xNpe0hGISFV+HjEM0+rE6mz+ttEN4wAXH+YYfA64N6YHRGbyVmYbvsJOmBvFEarVy5hZTalHgS
uyljBthTaXDGWlqlqOtS1XuU9fRQTnlMKYdPcYhygutrdu4Xv9s6yNYC38oLtAr2zix1xKp6ius8
W/tJX9iqEXUosRlP6pB9a5jvhmE6eUkrbato7Z8qReW2TcxviWY8GKnxHowVGajg1Ib7OFAzjczx
XY8Tqu3FuyhMxSXfOwLcXWlDmNuJIHxtC/VBTrNXY6hFJ8ohqmni+q70CJm0SPiq6MKDKhcrvZbf
xKY+uFGzi2ulcKAL3gZtshe6bC8L3psuovsVQ1GgForju9WrzuFTfXVbp+IDnffB1vT4nsgIOUg0
lxFu6B9IXY9x4W0TM3jza3EiHfpTR/l+MIQHqV/iH7k8qxPxFxVW0j2ZSHu2g5EWuwK0Mc3e7G1q
4nzXxZr4x4D2+SmhkstMAIeVdtrFc5FovZIqhdnsFe+dPbAJgmxRnuiIWs/2Bn8/Vf2TaHR4stnp
bNIl97t6ZeXtg2XVG9Xs78M6RNnbt7MAcWgAB7QRtHwluwHaJ8pOzIo3yfQ3t93GlYCat4fElP9I
8y+oSLWmDtJOk+KjUbXPg1fvcne4GwvV7jz9rjfrdYDeZFbWEGwP3j9RTo2+0V7dvn/MS/+ol4hH
jw3MA6kSbGPd/+uMc/p19Hnx5TBjzyt7UZEmhL3WcEiyaGUEyTONtdPtL3D5ZJ2bmP7/pyJHPqp+
VSnicGjMg6LdGe13YmWtW4CaXMZHBJQAZKjLAfymonJupVKosFIN7A9w/DhCk9gQlt5ex+Upp2kB
OnhK0Cd2mHn83/vlWDdye1Dl1hbbn1M9Y6CLcNvKFWcMFh8UCWElW0JL/HwhbQZoG1CE9Kwpv01N
sNV4W4SHZgQ5ClGh0vzsamHdKn9LtEXv8szsbJcklETcTIWuUsiijnG6wqr3vhxqm1Tso/3IXMBD
kzfKV1Po5WfGBBZv+IcwxPyG8+DRHSLkALU6+75xraaWTllir7o9WOE/XhjZUEE6pf5Dyb4blPIz
z3LQUd9KSbHSVG8DXMLhmqMlNd32BrnVgSZZagikYr6jMnLYM7DEbY8Qzi3c9DlkoiLNM7SkBMes
aqfrtjpcFPwhpuUuEJBuTtNfiA2vW0+xO+2HOI5OOhzrLPuhaJ2dgqm/vd36BFGdrRq24mkUb4ot
mOo63253lJrOQMxnLyeR9YJKEQ56qIMN8mIC7ICl4kiToxhkl9qgJffNNosb79CB27yX0LVZEfwN
W9cSGN6LZc2963KvLhkalMtdpSto9iVtrrwMXfOzNM36ZKRCHjo9+K8HJpCEVyHN+5VSt/0vMxnc
r0papz/jsIMNJMWQrfuG8AqrEywkbtwcCsm31pFWWsR6qrAJasrDEnV2nh/ar+7YtD+B/NLsUbv4
fiD9Whl9RH8tEczS7lMA4HJXSS9ya7WQlvvFm1aP1T2/U31SBKNdoRyXbPwmrTduXRPWWWa7ayVO
BjoEarceY91z1K4oXm/vgvQBFZxtA5HHxMwzydwCDDnfhp7HJ6OWo+3RVvKcqpe2eZv8SWoJ/A2/
t7SOUlPmqz6Tt0pQvUVt9lsvu5b6Urlrg2otViHu0xRWIbOQjt62X0ONf6gQymaVGO29aAzlg07p
zS5bIWQky33Qe/hgKcTu41x8YsbnBaRpvfb6Cj0otfqeyHpuGy29boIIKLlHtlrkc1sxKlGJhyKa
D1Fb3kOhEHsRqndxsZK66B+ke2CqLobvVjtKmzJSesdjDNvxCZa3qiKEjlzySOc1WMCiF4sVbdm1
aBaOqyf83nbSSw9t31dcWyuq3ja92lgpoUR1vNmXnUKPTbuPDe2n4sbSnTrI3qqyVH9joHABPZb3
arTRbyEWf1qt+qKY4/3g9itkHdaaUb55Vuvf1VXbOtUQJY7RNby9HJBuzJ7KqPqeBiVlojh6rUSU
zzwxHKegKXR4uY2VN1rbKsju8lQ/mLl8505KbRqwwZxfXcqdYAfhuBXHatzC4X7Xq/GDqAs/QlOF
yyv9ZRTuDoW3fSq0P+IhG+1OMfeiObpOnWaOb5lPcZw/m4VxaIXxK+T/gd0l0cmA1rKojS3Dxjuq
YQ+Zr67aoHhF+/mgmfFLpo2OlaaPohZvG0x6plc4ABG3phiutdTcAOR+bRXlDvD/SfOGXwjI3Y2w
4EBUhyOy3kJhbNe6ZAVb0wMo2ypgyLN8F7ruwdT7bZd466TVX/MYDY4UTpeVGIZ3pps/1kL0rTPo
23PA4OQPzWZbUJ9y8qYeiXGGfqt1wiqSaL7mlhWtEhW9s3RwlMAtF5KjKcKbXR9exIk8gVFAiKBm
ESBHXQw8w+r2nbYxaSzbtfhoZLozhEhMCtVWH61vnRIvOM9rbyVFZYYLKMuRQ8yLo6preWnRR90+
buR8I3lacjc0Xuokhesy9GSEWylNXdLPuH/o5dL/ahZVthAWXHaPSNMgOJkebCoZc8/hh1E6kD9L
e7hHIXIaSn/va0rwntVl+9iOpfYomF1233hj+n7ba01P8uyj012hSsN4Ge2reZuw1Es4rYO63xMi
TGUaxhETqOQXApLLvJfK+v9amTcFGdXz+i6uuj0gvSN/OaZNdVLd5jFWzK1uLVFoX0ZZtFkmi7Rc
aMjN4Vt5aXE/YfvdC+SC7f8pl7gMFUlXmHaicgcS5QLCI8apKnujH5zCOu63Slk3T62L57i9O9fO
xeeHffaiBFU6BrHsdnupGr4ndfioBrXgFIoRO3pf/qn8KLKD2Px+2+qVtZ2FE9Nufgq2IzNEElU3
233eUb0f5FdtEJeYLa+eiAl6oPBUEhHPQu1MTw0DvHG3F+jnxI3/oBpo0qGrIBqHREx/3F7RFdcC
epwGqQnNHMjq2Xc0hBY55cZv/5tcusCUalsZpxRT6myIkm6bu3L+KEeCCKXihY7f3JPluVgGklJA
8lq02aobemmTuyJ41DIa726burJXEw8+LTgaO0jdz5xmoSEXqAp5u4c60zyFQlDsqihcKhxf8RIT
G73KcwJTMn3M8xORyYKUebXU7itRaZ9K36g3Reolv2Mple8tuvB/bq/q0imTRdKomAByE2R83pFJ
pTIW1SjR9y1gwdZz0eMZYydkrt+RM8NaWX3xmg7oircy9YJAKfqF2aWL78q28QRBnAlIcMrVzlfc
9GEYQHoq7+lpw00qpN4mj4Xw18I65bn7ncxM7Xva24AG5olaYGVDmNWBtm8FFGwTz/unG+ttq9EL
zKRNJ+sg9KS+XXlJdxdZibCqBRH2t65f6n9erFemfk7/AcggUOqLWaXMYsS4B+j1ZA3BexvUx9KU
F3odCL/NV8srazEhNIlla6o6P6xlPRCNUeY5SK50iivhLgjRUkANqHOEoRvWtOgOlpzboajbNAPt
VFBp94fu16CpHugWTqqvgi2nzWbQpSepaY+eR45r/qOE1S6X5B/QJNBwyOXHLK1QpJV93m7qXTUs
yNHK16JtlRnfRpKHPiz3aoKIqt4egtF9GYb3ys+dOBue5K558/3yl4qSig5fG8Nkmy6SNwJQr0bJ
XwYtOaVm9liJ7lrJtf9H2JftRo5ry34RAWqWXjXm5PSUHl8E21VFUSMpUZTErz+hvi931wZ6Aw24
q8p2aiTXiogVcYDR4+QvSGjgfbr1JinpxWMv4wD3NQlJylbnNWserZGddfmtyjqDnc7B6lnCce6N
PyU9kxe/8R5r20u7FcdjrQncG6OVF9ZQbUnooFZvqmLj5c9M7dQVLPOUcwjCLq0rBeuTaEaFBycP
FGlhz/cf9s2jLlkSqOo4lm7a0eUQIum9nl7thcMn2brAbPgNUp13WvO9uEAMiwWqxnvU63wuOTmA
USktciDjePaIlxkYTXjbDziMLtsJ2BK6UN+vEj5/BOOUTdWULNsr3IrTntRVLHWHCBv+1ocMAwhb
josar8IHpC4SoATgcpvftBRPkVEnuHLneuBZ7XoHSURab2+eka/Cbg/lYCcV+hWFS0Y1zGpxhpYr
stFEz70lU0hQF8c5KGsttsB8uq6eYI9ovSn1W5D+iKKqUG2fAwUR2lmQznAhK8DRcXvry89FTk28
dSTuq+k2BvJsfCQD1AuCaaaE4zGkuJvEajI2QRvbjmkUsTpGcOKZu92RVSZI8Fvmyg8x0KJhnTLE
pT3mpVMdEAsKsMC2noBzPnazOLGuvGOtlRhvzfruHhc+mcsJQuPPSAa5UfQFQzhwHxqCP81mwrjt
P6SYMLDgxa4Alo55x+s6dQ+WQTfDfPdXtfo57evnEPhF7Asv3gbrhOlS+Km5sDTUsP0bCzDmsTet
9yrUNwOAw1mX41J6sW69l6r1rxjcfohC80QUxG9aZ2GwpU0zv3jI/F1k+d4E47vr9ilF2HEF6KDx
g3hb0UcrNFhKJB6BqWmkTiGXz1YJ2027ynYx8/6xy5hqT1wpevEahL8/iPOAVp6M/RVasD+YCt1/
og6nnNX2gUl4+WDuNmrsdA5xJega9gDkg895ZDyO+uigFfqToETmPHFipGhB1gcBddX2aWCaD9/y
EripH5rlYjDP31rNwd1WLw7klkMd/cu1yvvRdu+DDTuIRy/+CgagLV343dEuDwWPO2NQ5N+vITto
R96bsL+VVnCpSXUV1nboaw7yDwGI9oanglnJOIXJzs1tu2feRJNlQhD60mWOO91EaKCtq7KJ1/cD
fjC07LicnOM88kQhGWlGq+wHLEHgT7xfLVzUlIlvnwTHUASXGb6mUY/cRDxWMHHFS1ideDBlsvUP
vdu+8oo+tuN6tefKS5zKft/fegrNUgABI5uteJs/PRvUtX+31LzwBscvXKAAiZrW57GsDz3x8y70
X5XWV0fKlxm1O5KputzVoUnaUdCUjvaH3znYc7cMviyJ4JhJjPa1DZE084wI2hXuw8dIwGQHYS7I
qWrg3st8v2gqyHRAg30PvZWvZD7Aovk01zpZZyR+2oCIIaE18Py3SQDjuDGI/dYp03Wtr340Jvvy
5yPNPG1aGmYKtvXInLQeSsSiervt2GR7X0aTR9qG6FoVenB3QiHgRuKXH00yRUCYONFNvlcBNf+s
U91UH7yhzlomz9iPY9KOOdTOR2zoCKOEhl2J8TipSWRIp0RpiKmLbtRHGNw16O854lgj+QXTZbzf
DfnNmuiLj/J9WodvboaHcaYvoE3vMSZ4AEWE8EuPbHFN3GJhi6uQpWO2G+sqtCLeBl4XVjfptnjN
OaIGYmOQHicYGiwmnvpuOGvP8wtbVHjjVh9mG3wr/VhB+H5UnuvcaO14KewSa6yWePSx6CiRy6Ca
UwLQc3LDZ6RumrQioXmvrREKbShgIWYKJ0PRRauw+zMMsj1zW/EbcnuRUA9EP6aTYMnSwqQYe6+H
jDM8GFDLRrp+wb42Z2rxRFEPZXhugKlc8BE6xQDNePFGpDkHPYUp17TSlRWWovLVbWV9B98sgzS7
pjotgF9e/GZafg1SuBbEqE1zQpVaxqENy/zS9BgL09YWw+pkZHHrmfkLKsv1QFwHTrB63s5VqebC
8pboKFewbL6qmpvRtjroja0ViJzhZRkrLN2TCzCIkz90DWx00xaxYsIoEHZBfAwIVDQ8b9yJEj3R
4FBrtmVGe66J+SzFuVqxaC7w1H7DQIx4GrJalrSoNaZ/w9F0P+g1ebYGVhHhYVy4l0PQfK4tF9Mi
3RhzuT2jykO63sAhwYyWHJ7E19WOHpa+TvCKnYS0z3CGrGPop9LNBvvmQZ0cTb9JsPRxSLc6hq7i
jwjnV4RjBHFv22FGreo0+u435nWxDVnDG6j7P329pPue2/R1Qev26FvQ3KyAcVprSKT0EwANadm7
XwA9Cg46hjCWr2U9xsS2Vzz02oml6DMMjxztUWWVap9aMYQZCfg3tG4tsNL5w12hp4Ud2Rpvi7mH
UWgYyzl6gv1hH5tm/ATznFE63A+Y3o0xJcZSJH/Y8bxHJAxzeK9AoBtjCKaE69cm8k8t9spNL4j9
gGNVRa0jxg3Oi41bhrB4eKWwh16LB5ztYYHWgtjTAzPlC/x6fbihRg4Cr/nBYgOJGS9v4xzOR44Q
qcxCKFJqCQzzNztshrnHXuRkBka9TJRcIiIStVoXye3HalvjBosL9oRsZW5SCRSg+z6/dm7SGwzB
yjGDdjrv4HOBQOgARIFbQB56gEIwazdSTMuQG2drUwF4Hzk4ad3iXJr+oS+dWA2yqOfhxTEdoOsV
UXx4Xbe52JboLWIYewJzyAGoWVOQITAR9wu/0XTj+0j9S6PLAv7l2bB1qHS8IojKfP97NJh76dJt
+qiZSiByERKjCg2sKsroy5VV3LjhXqEZsEndPKUc+WgYk9af3Df5fnsHqGeZnA46HAqmfzObnjeP
H5ELuBdjE3YjMvfFpNZCUzshit3pEYMN2LkGw/Grlv5hpCYTtZOsJCzogFpnCcc3E3hxY//uRHWY
Ovhw+/YWj4Bz2nn8Uy5RYbX176C3XjpHP+D49rp+sUnqCbh6qTeC7+gintgMFm3Y5mCCi/DaJY2c
Rw2cda9G+vk3BQTeRH3S+1YSCeypVTTFFjp3SiWIguEkguhR6zJ3yCtKghTC/gymTq82VMnKGv64
w/oAPP5hL4o4MWfMXDmhOtrL5+ySBtMVAyY46tjD+gjAGEY9Qe7gR9t1jQUiH53OUmlg8bxijYzD
rjxLFxQa8//0vZcFZkIIyBALqNHqTvK4ml7r1c13zcPs8xPyeOHQafJmUrcRBmNhOH3LbfyYWH+Y
evtuGW6tiljcT1ExKn1uvfAcQXoS0ste5gtSfzcUILITbEEsmWjiEW0Cdmi3kNiUEZUUm2nOpsDJ
osU7rGJ+9rSX4lqXUXf0rKVYPfNse+M9ifqT4wzH/aLvRpqOpWNWIkdgehQVSguIqvfS0aMDApDG
tNv1CdqEzyuZzmbDDjaz3+swbUltMHkP47McAZn3PsLbbCzfPHCTdalQTFTxotSxnXkEu4ZBp42w
syXsCjgcppx4cev7V2ZUMi1W4pUk2UsiqOKLrfmySr8ICB7N+i4UZVqFTk7K4ImO8kAIg+ICi4yv
/7ja5AMpM/JPwjGSK6jqH1v2EQ51QfDMABs8U5C4e+vHUEVBBxE7qFXiGk8R5mwPqNq1Wa4DtqK9
y1TQKtIN3jJ0y/cpn1aq096FcqKLVcoyZet9NDTZvrQKvBIu1uEBzUdvNzkr+VXBfKfV9m2w1sdq
FlO8mPV+88mvf8cK/lYvREAJgF+hkIUPpr27/v4nJBEQz/aN6J3nTQmKcnjg35E1oUYpbSJpjBsq
31eKKpPJzc43uTw0xusOpeeu9wR0MK6zPa1nVDXTZfSWpuhM2VW40wyKEunwS4tRnDvt8/G+ZhKc
A1fVAe5INrq+mTuYjRqsx6abSPHvJ/YXuITzwoQXnAZhboY6+L9CbirX7byOCXoLpkUeN4t8hR7a
RN+fQcCCyRj+l+XYf6GBUAraDsaqMNW3O8v/hZktcOFypt6psG/12PlD9e07sn5Sq0EtWg0j5LG0
bXNXYimdYdaU/vv57vfpPyD3HfBEliSgSIqkqb81hbbkq+W3RN8FW/UVbPWNUfVbYYoMTHULIfg2
/Q+K46/zxbvohLB1w3wxLjHYhb8enH+cnQa5NDe+DUWDlUmr7UHT0zzNjy5di87+o8P/oar778+E
5z32//0/ZEv+PYVAGFRWpFXhMw3KhI4/4dCgB0SrCtfids2FBJqykP9h2fX3eC/O9D8/dYfb/n/k
Wvg9VahynyXITERQxLO474aD6F+dqI6D8irR5FZ/tNuhrfZyb4Jvtn2Ty/o/bvHf+OV/HYjznwfS
BQgbaMoxfG4WIEoM5czJGfvEdp88PZ1UfyJRnVbzx78/WX/hzvsKAXQNKiog3Jiw+xtUN5zJ2iv9
DQv+ioauW1V50mHDfjeutdz+/bP++621kdRgg+nGkgnZwV8vEZypK0qniD7bzKEHDM668RrVft77
YZOEAkzzv38eHKP+gg9xeniSAVJCXg6rCyQf/udFpZ5W7oJ0rudxlEcTWNdIreemxeQTFsGOjE0q
UVDH1BJv/ty+ObQ+lI08RRMSTYlX541Gojr+QpQ4QgZSpZlPy4CU07785Q1Qc0TRsVGsoAwtujDL
Eea/hbKsCxH+OeqGk7XylAwe1CHLqa0wYtb7KlvX6oM50f3+D5DFJXgD427zshJDtOiRrpHH/wDc
/KfPh9FJLiYLCjzSv28hvyAK+KhKljGzD23t2GCd9Nhke/Ltz+LGV14nU7tmC+15jlntO1eEqRyc
WwfiNlZb/eg0Iu2sD9r9bA1210VfaC2OnFMaw284rYJfQDD+hEZcBuLksJe7Bj6UL7upwDrGZo2e
/NkvItEcSsHzssFFDLuscp10CuC07HxOrbmrHJXVhp7a7osBriidIBPrhwUJgN+gEJNtDInciQ9V
AlThSK0/HlNAoqKDpcyxxwDvQt1nuEvC9cs6OGx8tTs7m8RXB/HIbLkHpbdkCwNEZk631unPqrHa
mHXdPeRKGbTkSWBeWENe7JDdWcIDNNDlEzx3oeMzIIp7zPonTX2Ckw1N1ayBQ9KrUM+mmRJgzqli
HisIamC8eGM13o32kJrJlhfa437h6K0ZgNZI4hUFC44+ogvLI4ycnb3x5BiCLsev1hjYAWymb6wP
Y89icQfMMowg7nFaN0r2iw19u45QS0Ybmrf9L/rNPa8VVK/ldQpEDqUpINuIwMAa0l+u72uu0xL2
tqF0E2wJKkEte4IZBLLzxjuzqnOE/mgK7bRZ/U8k3J8c6wdawKRboM6xggzRmDksuHM6oFeZ6ti1
p2yR5Cq2dkhUTaHpgWKksU/+pF7UOr5ws7ax3QHkqXtfooa3RyB7ZSHxSiweTfsoSsphLgCI5QoF
TmzZGjcXqkN7e9qvUtCxZO6jt3UuUXH8tIPOe8F+XN5uMcxC3pUlsj50YZrX2UlYwiQADaGg/A8B
YJFi8JIfNimCB0RyT48dc2eAYUE43gWd87aYSebDfmkBC2ZLEx0G05/spXkJncV90O0oL1MdRSDp
B4HDld+7ndxxRTDuaZ4hZfcmT79Vyl0vI3esRC8lfdUs6sq4KenWPDtUjufBhOUTIW6YLpDbvrla
QFZSz3WhJti7zn45QgUGFTDydgEtcUrem5aXMFeBycDAHSerlnF76CCiENDVEfrUrvOa6goCGwLP
pgVlugru6AY/ogIsaq+TGg9PlXproG/+FNZpV0NMmbq0Dt57HQBcHvtVYEfquxd/MYB7OMU1EI6J
jtRbZcrhrHWBlxFu+tDCeDad4Yn7XEYmfBl9GyA2F1Nz3hpYOPjCPUj06LHeymeHweVL6GzauaWR
ynzuRlAJHpRQCgbgiZyt8TRG9bMdsROr2FVK2WYiqH8CWwyH2qe/oIx5c0lX9PAgtIXJZGNnZEZb
z2wFqNtzh39wzHUMnmar+Rii6Gqczku4st/C1e8veOnxAMLF3zHDkMKP6WDwvoEzaVaNmSd68GDl
xRxgwjSGtUsyzTcfBd+oN3i7A+uFzcH+A1aL6sh6qlf/K7Ba5LRfkPyd4kuLmd8YBQVV0y7jg0Y2
aefuQerp4o4ntjz1JHqbuX4Xpr4H7g3Y/XczOwX+kbr9vWoUsAeV9gwiSVx0TMr2QJAkRGYuex21
F5NoSYGTpx6fc7l+wIPSIsE9qcdsl0sI90RXK8X/Vtv8Mw/rb3tweOqXvpdInzzIFjO/FfRm4DYq
9DSM2ckm86oKXzCqO3jrL43L5vkKT/cNzkF4OWAkMT7M/fqja2GjZIeNMj5Bifv9FEFZwgr1qSNo
4ALxA6VIgkJuWNUDkT+NDB5wXrgaMz0tqkPL/ELLp6jri/2zjTUWNtzcUog++H6m5biLi5BF4N5B
SwxrfX7yFhhuV17XJO5WOUnZIdIHiyaOChUM38QLC6dDAJqon+walm8shPbh1AlbnwQLsMyfLOsH
owBT2iuZhoaizgriWbep5VS50yJ4Cc8cfiR0ah3j270GlA2+7ij4/ptQqY0n0/UwWbY+gq494o+V
1fMnfE8Z0CZh3ZYPwCJ8HaEd9wBGtgH+Ep6kIfqyEctnGxzwQ33TXnrHh65JFfhVtjs+o/NviJwh
gTvp0SvwxVZLvmBgwNqe9u9t8RTgcyCxe8U/MimO+NM8dZ+2g3YQppXeesYFnvsKtlJVun8ySMWk
rz8HCTsBfDOEyvuRVhyWk/gNC7NTHAtd6w+5fDcov/HFmUqMrQFp2lDyz1TsRgM7PvVKai8LB5aR
aTwRFr6H6KFHgfEcNMLSIVngyf0zqmm44AvR4zd0ekfX1PRBYMAY4RJclA96HEMQJf3RC0XRKX7m
noH+b7XPotSvrLO+vNkNY9vrLvMwfEwc8FXZ6NtuUmbNUx+vxnbjGnl188K+Wmh4UwLNamrPkE20
pDnRGiYc9brr/wwydHmpfgAM1UlFJ7gDwqu2MR8aOzE8k7CCWh5wldA8o6st73zpbTvOYKZi7eS9
5Ax9q57mRO4Ch3it2w5vM+aXM4PGK5bYx5OAVafZbWyIFjdcB+mhYCNtU2h79B3QUA05g3XoTy7Z
9BY7UMrLpA3d1cbdQkyb9AaMOoYlmAG+uYhP7sYygU75Wkd0fFo5cW++gawgglAl5vi7pJ6nRx7C
7bF226vrTd8d5189CKzExoBusqrmq7O3D2g8gngRG9atrqRxzeyXtqdzuqzLPYj+/pNHzVu4kbXA
uAg8EtcQkSlsCRLR2ENR9YiI9zUVCWbNm2Qm/nzcAm4VfeQA5tVY1S2vL/OGb9BjdS2ev3bzyqyp
1mer8rwm78amTlizmJsc14+QuzfMZdYAsi0EV6NmYs8YLlSJW8lPkPG/iNt/Lxb/RrlRfoaRUCHE
s063ZZYJQ5bA+AcmeZiOEmDwvD51bD6BJyRvTdCEae8bkrbDSEGT6fF9mKKPaWrD97lEApdPGSpK
HxxYsW3qLoT7DwVqeBw8UCJJaybnoVxtdbY4rU/uWL2C6wcyQ8RLxzs7JdhTLssURWDidlSbArxw
axN8jHBdPsNeGICDaCrnvg7FckZH38L0h0Jdyqhz3Bwyv1pUXABtL++QkEZf0ptr9Jm15x9DAPEH
BE5XGewZoEQHBjzZJZYJB46/8QqhEwMpU6PhrjHuCV0xbYbEgunNuzsjCyaqRkxJugFggtj15ooB
okdzswYeYDhmASLA9CEkkUrzvNddAzhptqA3Q4RHNCetHVQPWJkZFli7XD9bmIqMR4ZduugpwzjN
tK53jLU+lK22NV7gTH4L4CABmq3R1WtU1z5YJA66BIm4rywYxZsIR32npfHSUVL5e4Zv7Zp1rdOW
KLXmvsFmCgE0VLyo+Jqw5f0dd+r5bRhKCGGRPMB/4CraHoiW9bky1deyVH8sGf6CWy4gvM6Xb6Xp
QhXzCU+ADfjuF28nFIyOL0tsPTCxwOjWmDeVEZ90Kdei7abgG8fTZb2Gk4jd7OJsu6WJXB1sqJ2C
KKFvKIZOTABcuatC9E6KPvJq6sFU1mqOgyno4rIKsA/VXmIsjr0JI5c/mnHwJegsXRsUm1CZVzKw
CTJQ4DiQpxdprFJlpJy4VPIpAE93Dnec39ryEE5MqS3dffiKQfAOt/x4agjUt2Pe2VBBgDgBrV0M
VBfjgHwQSQlk2m4CyUexIFyu8VAc2bAS9TaUAzbg/bHKnEEfoMFKHGfKy3W+wj3rLKr6rIcx6UaT
I9cW9btsEt1hXFQ51e9IAsGdDXYAt5jDBrs+eaw8jerCV4e19UAQ2hXyeZChJYAuow/tzoszPral
FeGbrE9/qL9LZ9cv+0sqNvSEbIFcQl8XGR3U0J5qbyiCsIc33AwUJ7ja3AWrTWjRk+FqwupbrgBk
layf1whC81FF3xP187rvPmeo0PH7MQDluyZxpRZYbIiwV4iH3UsVWu8wjAO1h8IVTBxI1az2rCMx
5iYG762OyiPDn+HBnAhY8GnHvCKRIYNZ0hnS6rRtyeOyDAe3DY/9bsqi65xJ76WZwRQiuovC9Sxw
06jEGtqPOrFhe47mB8Cunr7F6ISxpbZUye2jdsFE7OeJar7gU/PD9XyZBTvODCnGDiy/isCZ9AW3
A8yOFy4J4havPqJ+Y7Kq435wUTV8wbnLBckwCMzcz2J7H0L9x48kOMbGHb467JmwkKXb2RdOLhAH
EmM0YURFiodgw2YJT0MK07QxQGHDBqj1IW+fgPk3tL3vWHPafCchdqdBAATOFiR2BRqrb6PEWTz3
mWz8zfP1kwF3HjNHDZCag678xkkvWVeGxWC6m7YsGB2sl31yJKq7Y9fLQwW5dEIn8sI6dIta6r6P
kfFkJUhsMbHTeImuf28qeiO0nDBQpJB/lBHdbdBOmwJUM3Sirq1AaQMuH/VVLnh94FiZt+Fq/dRb
X8XR3CSwA/61U5oOdr+g2Q6w4EsxynkqW3Ylsy78HpMwof1CzVIMUG7ARO8RVh03HoGWruRNT1NW
ldhrp+BPqcWdB+GFW26ZiMSGNNp/VDT3DkLvXU+ioGOHpmb3YK0vTTWgUJzvRAt6RIhrT7sX7oy/
jKeAwwsDPdR2acrlWJnu6A7BaRygjKhmNOUUnBUYgEyqEDSYPkw6ukcKZVpWYV7a/BOSwDXd8Kol
BB5jCYBgO6cSi9u6iUKEzpfDVJXywdB7Y7oyb+VYHe0aXkm9AT0ia5k3htnQh65tyii0EWUvqsQs
4PAtxd9m1v2ZFaZ+SgNR/2b3dmbNrMkjKbAK9UwhbTokx7pD1nfd7LqZ5QA6+97t3O1uKqMaSwPN
HekhX2fhG8Rq6N2r0c86HFGzy9g8OPnrrXHzaZzfQSrd+i6EX4ZapxMTlUhF7+ZitNMpXJ7KLsTE
yKLa00Km1F3FG0fexRMfZvulklUQ16a0smUANWYLsG1Kjxfo7oA6jL04+LQVucOxOsK9dmhR7Lot
TADxFMBBEHNiVQ4sMw+W8KZsbDsGGq2uzkHsYRx1BGM/SzRhUkkQvs116aBlqOFcjBpyszLBBtC9
1qHy7UeAvwwGHs2F7Qwys+SRwpQQysRzHYBEkzPctaPu6lR+gd0LkyByU6nugyFH9PWGqcxB5atR
Mhs9/TBZ+lT3e7sMfn/nXJIS2hK9yR8+0o8IQvNK7btn6F54sD7PQ3sceTnFXTVdgo67yNOtk7DC
YPnUFy33T67wr7zafmFU+T0g0J84y9k04iqm6n0YZ2A/9pLL/Z1ZRgcKltl7dpWXr1P7SkpxDpUd
xuUc/tgjR73AcfUwAHyNtJNpVd4PffemavayVOLPXHflS9lLK+kXLIDbjEUaq6AVSwmPXrwDIgRP
gxyTGKPOWaDWfBHYkZzy4ATN5wY2r7HcrK8xkVaq5SSbEcVK7RQRXIZgahbewZz1hKLzEvkcARLk
sUOcXq9RVzYNSNj5ysfye5yqCzTT79sIzmufcdPMKyIcfxCwcwQwaVYsHtR0RglwJ6sdP59guWGV
qGz4IzFDzh1x2695yFek5/l5CYmSFwBu197roCOoDQmkO/0RDidZh5d5g/Ox40Ckwetn08kCZNW3
6ZEdB1QQ1pQdfolJF7rFpev9XvDp+w8wzOJAD/QsufNq/PJgAg10cs272U7mbUx7/OIZR25jtK7b
cOVRyp3RLa9s+bQX2Bz36tLQ19X34eX21ggLpDUmddDkU6fJFrCPkIpC3lTxixzuGJTNKwOkCOc4
DBTZd5ZW58oSc+xWEMtsTnCaI/c2Oz3MJskRMPVVQJvIAxqH7niGF8aNwwRsYig+9kdQ7hUQ9leo
Kq+r7x6J4x13owq7nBNMreX7ve2G7RBi1QqRYhR7poY+r+vfrHHObKyhJTR3XWsKXg0Il3ceJNWH
mVB4ECrIz+ijWoNscwD37Xdivys4vkO0heea8e+Zr889JtY3sHiFxvNeiup9db8nVeGtNPWQLQbD
8QgbOfgbRBc2+XRncjLD2IP+BG1qy2Rj1qMhC8ZwuqxeJN7zLlEARqzqLZgDTIc3X5Vtg2VF79Ib
lNWroQmYgCAjFSRTs2zzcW0eOO7Z3NvPtS1/4HYAmQ8ZvyjiHmOLNJnfi6vDRJvMa/gA1QlkXsOd
ZP/v2dqGfohDa8lIGOAMyqwMzBHSHtgUTsvN66FWidh4YHCT1S5qvaGpQVPDM6gIO6dOrQFNqbW1
mVlmKKOadAaGOaDch4gEfBQGmzYkmWp8z2yfAm3dzZw+Ekz1ozcoQ4gCxHmESxdXPcGsCpJxo8dx
hSI9WrcCqcAX1S0HWzfZppp8avqsrmmC4v02QMBZl+Ckm/B7trqDWCI7tRmepa2HdG0flkWHWybw
lk8rS+c1Xquey0LazeOAZ8KKAEavfxSDzDmShRltwHHWj0M0NBNW7yM/F6nvGKR4VazMy1AWPlbt
BSJxEriXEtcqCFusKfDxnPAxnrQzRrYXZXlXz1gfCMWNJzKcN7hB8f1YDAXHixFhByBgGa4fgjx6
eDx5P3dJqIIqAZewzPzcdthBNWemAFfaHRuo71Mgq95JWghGDnwyZaMNCS20nB94Qt+hfzEJXsHR
lanBQ8Qt8ih4mzQqAgxVTjgPn94igRNaQnFz8eB3m59O2B4XIC27vKDsvWsJkbJce4wXAqi0g0KM
y2FE/dztU/yb9lOCiVfXlH884iTS39JFfcq9vi5DCHv8rO5wO/h4RUcWb3Z3sermzMPw1MLox2rV
aSbdvdVGl0qvBSCzbx4hC8JGZ9nSrwZETEwJuRiM1E8tzz0ZJgJv4CI49hC3mGY8SwEIHFgEqSQA
zpz/H2fnsRs5sq3rJyJAE3TT9EYulbI1IUqlFk3QM2if/n6sPbhdqYKEPoOzgW70USTJMCv+9RtH
vkc+hGO9cDgN5MFGvwpnReZMDCK2WjddDVm+lxBXZxjKrNzXLJnvEnb6NkXtzrG7XVhnFCAazkPZ
7QRct6jSgpqF5pL8Rwu7c9DKHxa/0XeKfRCzvYTePkvlwfJbXHj7Y2CwauxxaFYcm7hyk/0mWHHz
L05EtrITfyVwosNW+khfcqPV7iqDvpNbRJXAulPc0x2YaTWUp96OcB1Ac5kH4YJUnnLhx723cQXS
QneY43GGEnuMLqfATKiOjSFcx6Y/77g7S1EI4WsE0L/t69ac+yzDctRt+kX6k8F5UwhB04sGRwvv
q9HtDcjP0zwREYmx8wQ0yvprGST7sg+u2zpbG0n8AfPpIcUIoR3EqgVZX8zRHE3p3NtVtfUdY1OU
1S7Ts6sy7DZxg2wbcFNIY9ua094QmLyk7iGx2I6bzLqOJb2maZwZk9NZ5k8F7ZhIAUbqcPt0u3wS
FF1QWTQIrtmhgGnbVdl96OvLIbJfywDKlayydZfG1BsO3EO6vo28LurU42Vr75aTrLzO3Hm9dW1N
p7FR50Q6B1/5GxgYH62cXuwxOLJ9m7D49U2upiNF5tUATDBPs1xqP4ve+DU/SGwL6Bn9r4wybGrq
K5PTWY+eY2+gqcw+4NKqS5r9gEH6oFUH7jirxChP1B5gH7g9RxUwQWJEG5DaXaZBJJISNk4LlaZ7
xR57yxlZLGbEPmIzsyttM3XqCVY7FG9kAiHbt1MWP4yGd1nJdi/r/KOsh4+6AhfSXt2YTn9aWTdD
V24ix+eYDe8Quixh8m0ii4MmlA96y41BlM2t12jnoc93HDY7fczh+7jhHNnZr4Wjfgyc0qMy0DLo
bJrcO//p4NO6eOSVuAotapf0Uo/fMvTWo9EBU1Vz2z9QR8VWNe8hAV3dtuxB6LRkXeHPjHAAbhKa
6czPnpqy57BHXRH0fEBe3rmtkl1GW6tvqgKkugdoje/oyc4e8OIp0GqOZPPQ2oqVZj/0HKqGHv+q
PSNZIC4mxFwFz9Os+Z+dqtlpjN+8o5pgdzVfXlSSL+fdHufdn2Ft7PupmtBHAyYpIXcdAMJKJgVR
I1ZMKWg8+6xgTo+cJhoG+11lYt9QHoo0hJI/6U/YUy8nNz6FnQQq9bJ06bf1ouXZs1GcqmIWT3Cz
QV0srvRInprAxYMnYYPvF24fgbFK75RHnOdCJXdlGsnFUJP/MliEFPdTlKyLpJC7uEnDW6KpMeFs
xH7ocmuR1sDTWge8m/CF7RTOuhu33DWV0ja8eIobkdIe73qk6j53/MJRh8wtHyO9iJfjXFFIqiQT
R9SVkn68ilVVreymeZl3vTCC5tt04brrKIPLyOZWw3zBjhFwEBscDQyDUgMhQhbApYafDHxsK2pD
xxu3YV7bS9HynKRVF9RO6ZVbE2GIz17vd69J0ITrukCj0VbWbqaG4BC7jbTymInoH7uLM1jBhDua
dUoFh8aSo+pHk+M/1aXVsTHZ60drsPZFzHFvl9ZJc4tHnRjiNa6H+ygPbrVwoJdlxkfXYZM0qhjY
JtgUnsf/KefJtPLyUNn9augpcdKZP+ZzvcdtvcyP3RB5IEpWzdENHUDTtHSlsvy19wEgyurkZ3Ou
bQvWoHu9Q/WdrmN/upd2Qdsr+8gK+yy9+si1mTagbH7FJp1YrvB7EclbmOHXUamx3WOcNwY3Whjc
AMUenR5Og5hyzliulRN6BCsr7uYDIS+zfm1UOS/dFFPGnSkz2oexDKuHyrWgmEIpHcuDyZHTZPbB
GWkV9OnK18Te7AZM04TcxFR8MK36CI2K0wQPoshfLQzbOZv7ZWVQZUJ7pxhIJ/9aS/SczmI/8IXi
B78ebBQz8V1QVHsciA4ybyHtjOnWk3TxOjO6iSRyfnwfBpZiIjyM7rt703d2QrRbADqEFbRnc/GK
39gahsmO0JONMpuJEroc4DkHR9Qn153Z/pJ6tEZv8GIk2QtkvOugBJqDCtetDHcQ6y4i4MUNkwcB
kW074FnJTdAp8ALyU/hqU+Nh0B42b5au7Pu2g+6OoQ9H/qBeUyeHGz71KxoCPysnZp63uyqMikco
fe0hktMhzyp6HHVbbCBCP2lmwHY5g/B0l0+683u2wERgW6rXtE1u0G3hzZFn6zRAEtCmUJrSIGDl
GTLZaVbnrqY0cpdd5eagBLA6W1pThVN4z2VM0oE+pfHtbEqYLkov4ZEsyGCA48F+vohe01tOb8rO
yA+RaKGemmDzwKkWzYUrQTzvIiGtYd+azd0QoAazDPpGARTPZt1NTdYvAqjARA3AHt7WqRpWE02h
Fz+0UUmbMjtx43I2SKrEdmg9OlzOMHn/qHjqnIXjFmRdxBF1s2GxQmcm3Sq2nWSjCaN85c0XR2k4
4wFkk35YjfgjWQxct48mnKG15cv0vgJBRAcSVufJpSsRkSeyU15Tv7Z63Ky0AFgnqOvg0bG0epuE
GreKIMPyXveLTRH1JJrJdDj5em79ANgBqvQ7Vjw+Aas4aptF3gZvXQhdpdagPyWj2neDJqhE6wIF
nwd84g+9gbN3Fz8kTIaclhbYNDuVi63GZKY0iCvBxdCMp1tqpP7Y4Jp09DrrziszsdJNd7ovzKa8
It3g3bJ5C3kUY/7kT/q6EYDoI4UvOGf3VPcaAHTqrEBgPpJCI6o2mhIwnNHdTw7UxbDRk4egDDUW
kD9fY7M4ZbtrLYXzatxvQkOkkL/N8b1IlLOzyrQUC2xkY28dswZPHlj7IdGtcDij1FbqBoDWCjY5
Ig3cfg3K6gQ8quWAXTkQYDmPiw/6Edl1ERrT2aN1i05raLmEDc19M0XuR5rWCo2f27z1UxsJxFZT
uRHu5N/GGScyvIamb1Hh6LAhzSV+oypdIy3JjuMA8bjzovjo6HW/KrC3erdxXDU26RRp0Ur6obWv
nMHvNsIfn1vLSuhZe5M6TqaZAeeEXKKsWmIOwyQNKcZwWek692W0cmcRaGZ7PVg9KN2sNCCJs6Iv
4Yb545DqwZ4sw6pc0GXRTkpNw8KnPATwUE63t3MsgRbM6/EhcCGB0ahQj1kVirWgz3Nvh/QuE98I
+mWex87ak805ZXN1lkk9DYcYFtUp04p2aavShrSMU/syqTr7nGfKfJu8MkfkEGIOypOdLQwDI2DB
NKjTY9Xb47Fru1e7gLuEwUTYLjXMZKhIx6KS5xgMt2TRwuBxZ0EVoKS2gG6lxrUcNPOtmIzmTSaQ
ZTHOpLNRuXr+KDGuM9xIbGgX2dQj0lm1yocdHsUKZmyNzc/LNNS/JkEejchKmmCBcpBHAdPrWk8z
NZsWZYLLEm5g+rIzqCgyDQCj791sJ820uNXE7GjQhcOjYdL4WAyRHI4VmoFpkeqZs1NBYBPNW9jk
V+t0gLuWbbRUKl4BbkYY3IFRb4zA7k6JlEJbxcQUR8BTFl7od0w0bdeMAtMdUZf3QTSJ8dgDSvir
Msvw85NWUHxofd7dcVcDwKDIMKgHwxaRTy7KZRN31ksI+UVSKvM78P2gJ5LTk8ZRRROLUspkbwNR
rBOrGH7pFQbbSIif7A7O51oNcd3QPNK4XnihB+1i8PH6sduuWkPm6jaZatAQmfW0byst2xQVYrhI
r9C0Cl/xXZS+F6XM3nI0G87W1GNr7Rr1APjYyHXhBuWe5jelmdD1lV8F7qnBRfl1bHrrDS8bf6Tg
T/AEkoaiz80B0Yjt6GResBzRWy76Ig+Qc8wpUkPxoHlN8xRaZvucqSk9Om1WnUTFBTYTTvak0fmF
kBAF0Vk3sQyshNOtRwMIsQ9MSBgJx+U9t2lcM0WO6UzoyVdWJ9f5bEIhYFezSQUXjl752oI2488c
ISCboAEjVor7Jkzb9eDVaEIbv1wapfXWIAs+NflQ6YAhbUORoVHMOp7Ifg2BWdI78Tj4hzIhCxhw
d1kl41XsoAtOS+XQMUKemyYTzMEgSYAE+nfoBq/S9z+wDKABKpE/OWFeXEs5iavOqn/pnhrR2SUD
bknJCZT/n0zE4XbCBm5ZD1zvNLZiBKVTsGNzD27hO8x0j9haaaUuj7o2+UekG1BmogEDJIgN9DtB
OF0ToXLs1dkqriNIWEHj/xD0B++Jk8GAB27riqMg2PQJLlW5Z9QLV8OIka48sDobFUxGKuxCTB1s
IY+Orhqh1PW0PXuNfmUYq2SNIaANl0BDplRomJYn8w3UEt5M6jSclSkgOYoQ9eYwCZK5FE+alNVH
mwaPA7PIK6ONoczzEEN1c7S1ZsLRgullJ/LaAYKphUFztDniwvVkNxhEQtM/0dAt6VTUO2aoe0xy
1LiGHq2GWK5AjJ5BwlYV7kzUQvHb0Ca3BraImj3syZk9w6ua+xnejasPFVWNTmfWSa5kBjaFm9QV
9gT3LiIVW7VPdP4fEtMqQF25gOfOUVfJi8MFmhaMvvLy/K4vk/X8L5A43hS6+Svqraso99Z2Zx/d
HiJfNuuRAPWidDqqJL2xauup91hClXpp1bBjVdIjF/uuo+Up8oISt3pwa6cFSTPVwcqnZuFSv0DK
L3//hLaFDDDF/UFp5YYQKXII0qvQKO+TJoaUOjqI3KOOpiOsUKz9f9PPq8a6HTLtKnMeqSveVMEJ
7Lv2h9Y2lLxxlqwlS703YE4I+xzmOBKMVTLn4sb5GvYQ7Tm6ZTMXJ1TFvTPav2B8LgbUdtboYzsQ
72yKiQyqE2jtHZPmRxIAQppmP3NulokGKKdGDNn0JyIBd0qbTihLH9OqP8VVTlPaWBtx97MV9Xsb
a89hMxDu46drb8qWfV0dKHDyhdnq72wyu3jI7rNS21XJBMfQhb+P8nlmtUc2Pr0IcnpacfEwHOdh
9BZl97z9lXSLBvxx1vMPkhOocBu+UOX8QxYLdqS92LWD+2P+r7xJX7VWnK6IMIDaZUUnxOO0ZcEr
ZN6RAg5vJ9dO+Aus/QboNfNvpJ2TmAYwVQUbkXYPmhjgXxvNMitpgrTVgeND43CLHlWlrga/vnHG
gptmEzyXXXjI0Xd5GjcFj90DeL8IPTKs6ucsV9d49W/zjPPV83+QwUbh4b414I4LUVOKeHgKhmVx
ML3xUObD04zm4cEZIzP1rquxIZiu1jdsCMumwUK24IZHx0HYAR5rvXXC8+RIxNkzdorXcUTBKAUk
ZytyV0Y67Sepbut6VAuONXPr1sPdNGMfGFbe4hG9NofqtfazOetDFBFX4bJ8Suy+pNEgX5pY30mn
uLHbkOVt3IZWfqjm34ShGf4FRwXJt/KdjS9p8s9U7gb/5RmmL5xNh4OskWVkeRXBs64bZxgAL77R
asshtIDYInb6MnDSDbiBf60EfI0ube97GaTrLveeQ6RsePqpJ3dEB+8LDT240G5RIVWLSZveIit+
c82h3vWorZTq9mlcr8jkwBXBu+2bji06Tbo9VN4fUdsjao/Mq8R04Ho6+Pa2rHS7dj/CkoJaZcGL
aY0hxOwCpzN3VQWEmJp6aS4wnXtPoUPtjKjf0ezdFXHwFMKrWwzdSHuTjfxadFG2xXo93UmhcvRn
zm2hnJvC9q8g/vk9yb9VbbYzI9GLtGNexew85Vanl+EEz2lmrSYg95ANyrC9Df/l2oZX6EMVzfN6
hb8ntCHE3PPicJthZWJOsbBrdksPoSYcR4Hkr2fTDRPrrSAU0wfWyax4z3m+hiS+HRK8BeQZJRrL
ZdqMOrTZyDrM01ujmRtn9tWQV1yOAUd7tR5ls2pqOteuvU6MVwwQV0lhICLEuU1Yx4ntGUXgbAUw
gm8mWY8IdOKmiOAddqYHP9Ux5BJ7yDNwrE8YMI4oBRwUqO+zwT7I4sgX0zx7Ob8Jswqvm8ZY5Lr1
4NP0gJ8q98qOjobmX+UdSkbolL19O8jwuUbzaPvpioKSUDl/i/3G/WCBLUIW4cIGUD8820mw0SyF
UvG2MK1bt7ffWh5GqIK2iokJTvDce5DV9ZjCvjb3Ctw9BKRHdLWw6dOqvtnnuPPOokc3BYRlr+HR
sqbihHoKKTBCL8fw72kmE+MXudK7cmurp8F7qWNU0ka7U5m3QT+3IMF+lcriLUiDnktWtRmBtyx4
yPMf5Kkk3H2vrenQQZAao/xON62DEePmV3jRIfKyPbe1tY99T+tqZ4SKK3CuI65+s9Xzfojys20m
V5l+y1myhIEbwyJtxCu/TRXX848XHRbSsl4b2MDP726Mp31X3pqolYuoOFadgTkkPPCZkFVrr9oQ
0bpONpXwf1iN+Uh4xc+xsW9gbnKx5csxMXitjDTPsJkuzVFiTZVBoVBqGw9i+i6NmR5oLUg60wOU
HtH9RJ97lmcC/6f4ivSvehF8uLq+aehmpqCHy/mVpFmb0tds6pWXmYiTh3OlTa9tZp2sMdv2XOVh
MgAD1+1tAp2l0J1pJVAgLptOux57yAbOo9Y6K8Kj8Vb1rmqtXIuJNTu1+i7ihErNZOvCFEBZHuyN
ybkn2JEv5I4wOnqQY3jFLJNey3YaLWKvsdeVD7nV0hdwMEIMEZKVL5tXksP3FWKeNpZr1fnXQUPl
wRvHYapYW2O+mTGBzs6W48Bpn9fFT90ngpKu9z5j8QyDt9FBkDiST9x171vbMWiLx2BqpXU0Z+iK
X9LF3W7o/FOieyi8phUccdSzmIPw/2lH4HHRyqAPVeVPGdcTw5oOfZ8fchoyBp9Wc+QmqLKNIU6B
j8rYLqurlJjo+WWvXaSnQ6djLBR48R5ven4pqzhEvtJH0SZptQ2Xuy0TKK2gcJqDe5z1UE0dXZXc
iikGj9xMbjqql7Yx0QB4G2VZu7ROr3v+jqywIWHs+XfN/24IjR8FMmfAbBrMFozN9tbKk33A+7Ui
uSzGCTQyWfGv7cBf05YHT9ZX82s3eZl+HNJ2QQw9lPeh7t45eTWtdfQbi/kbSCFvU/Y7CBDXiZns
WyZUzANoenofejSmJDt5wl/itWaQvKfS2Kge+wdrenG07BorU3Qf2XKK3ktyreb3ML9pX0sPJLiD
SmMcPvW3sMoQR9HAhd3LdjeC1sf3jlVtNUBYh19qmOIwttEazhxCWvlPi4NSDglBSvvJ5QVze6MB
TQkf4Q/hx1htzxzADDdfet/8XZdulV6hjEdhRCOxXgqYVpRrVxmqhCyDB2eCAwB4UO7K7N0aip9p
PEDunnaU8jjYwOCKPjAFmXX9QZofpOpRQnPGe8WNHDZaH/2UfbRHpgIx4qVyvfX8H8/qZMV/FcYJ
xVZGBRrepmxJTh7Ofk1zMnvP5+VCvw5YWQaXMhWptS7jO9/AhDiAxIewCzEQHAzB3hsvbLjcYVqC
k4O/3VQppH6TvT1zM7ko6wzyOZ9E9BF2HtGRq+LBlSrD44ltW8QHLaDiD5oIL9LyoYwRxpeFdqwn
8xmrmLXLxq6rcQcpEahQv0rzuOP14Y3Dw7DM0ytIGmLBskbFXkHNmdoe6QeeGO0UPUorvetieLoa
WE1vG3caj9CP8gNDkm2ShIdUhSO3JTnuE1T2BcDFOgEtWY6ZdVUM9plG0C5Eh2iOSX7T2sVjhT3L
oh76V0xng5J90DtVENAy/F2dsj5VXQCpki5iyCt2eToMYPAG6MQ+aXWa9qXYWmnsLciGOVkT6rI6
Xltow5K621Ix4tVCQ63Ls5fArcQi0vp72eUnuw9vbN4+yJjESSlvnn23XbTlHHth9usA2c5St2Ma
atRyu65oniZ/esmQgrQN5l+ZZV4TZ/BaYZBRcjEszek5DonrrjyaN05TjK920pxLF6Yi6lBQR1Uf
O7fEalnbqsF85PK8toLxSO1Cr6V+j7wQA4YYORuNktvM7o8mVQrsqHc/lDtHVC8iFjfU+XfYyTuL
KkLSIcPHcJKrRLNu/Vztk0RtKTjXAh8ljH53Tk7uNORmSomgIv/BW4aE6JY1XWAY2FyjCDvcgNTV
tzV6DXrv792YPgV5eq3MmCTrfGM44UOqtfs+hnqTBRheaZp5PdsgzT4gouSE6Nm1vbbdlK1RbVy/
Bi4ULAEswI0rncVES2c/g4gafy4b27tkbMe9Un2Oli4tV8rpt7M7WS/ZrRMMq/Ceselsg/MspNZU
iyQNU/ieUHBwBHqxc45yAQypUD/20JA6B+Z1Hj5gUHY28x6yrsQbrjVUvuU+VC2nzMAeSHhXcQny
k1f6OUX75/U4g7tOAdyStjOvJFgWvtxHtvuMuvIYqgyjmvFUDlw27flu3dL9B+w1PKg2cG16Vd+6
03Cl4nLpagqCqw+bwFQO+1xQVxj0qusUm9JFMZr+kr7aOq7z61LXd43tciczrrn/bFJdU3Cj2jtL
YM1Gx/qqzcy7UuvuSiwo9MkHzbR2WWKvTJdwOrfDz9koNiLS99owG1QBaKXemm76VsPPkjKiM11c
WmYgOslOCjq14eTkQnDs+Oye81SL3XSXYwHDbtriKcSPluW6NKIPd9IXlfPoN8WzbAyqr+6QKfkk
ZP1Y4KhDO2kzSHkdxcOxxB+p0PDf5TTK+eQwYeFzlf6KC84TTdyrsUU/UVMGGsLc93yh3KcfN+Of
LlfzAle0zG+2rUPaMV55pBOvFEz7he7n5z5x3nECX2l6Hy8B6vcRnHGnlNs8sXe+oxWbyMQLSiBX
MUM4xY15FSfQwr8WNX9SyVPvmyB1lquDfbnmhUzcCHun6iJ/PCcRMsKNqn6FEQzVqTnPTxUFsADr
8v8wpqO7WEn8z/zgQrhd0WWJ0Ln05wHi2pgx6UMk8MlrGzvHLGJvQPwztd+oty/DhdFuk7nhwSX3
sBCFJXWh3R76buZeT+05Sw6+cV/ZLzwvkDbULfEx1NGGfyRLrly1AVjy09ev+bNWfR6crpzA7YEg
tIvX7OEblYaZ1Z4HOzwLlCaJvO1z+6FNxvXXIwkk6P/ydvj9mELHRZrgsNmD+GIkPNe9yPZVe6YE
UXfcEKZjo5pvbA4+zxpsNIlawMXG0W3PuniXjezt0Aa+PCPLM3KqagSDs5yvYe1OJV40FSzh/psn
m//oxZNZli4cx8SswzPsi0GDSNLN77v6nGuxtrIK2PHcWGEyNtb03WSZ39LFWDbOiHNyoEtSqrgw
B1Za1GauG/x+QNtpESS2j4TlieHadPY8qdIwatQFu86+7MSiLsdvfsFfHvaPHzBPqH/5SCSwwrsm
ilmGqIkQnpVn6chzr/iHr+fLXz7lHwNdWHNY8CEGBFn1vCygLW4ncn90Q0PUA9W2vdYTsS6oQ78e
9LM7hWczbXSDFByTZDPrYpZmtZmnk9LmfFiKsdaGzIl4QosyjIT0q7E65MiyFf9aIhz+euy/PrAg
ZMogzQYflIsHdnV81GyPB478LSw14Iv+TpXyKiuu4IfcDPyjDeH+/zAoAVUG5ieCCXXxvH4boxUp
/jdoQnhA0KY/criKZgf1xYJjFv8w8uabMJnPmw4brGHg70ssh82z/jmHciBct0yr6YH83OhttAwU
mXrf7wlncTRiEdzim1f7lwEtUwjfwjHccNzLLdbxJ8KrzM5+qGgvhGp4wvAK4w6u4MHT1+/z8y6H
58e/RrpYHnNaelM5vf0QdUW1S6rsRkuM7yLg/3JkcCpaQncANgVhBxcHFajipMPrGB8QslFD3uu5
fcz0eFPZXgLVSV/GPJscl6XT0MQJ5DOq/eXXD/p5H5hTJk2T05K8NiiDf37D0PKy3h4i4GN9w8cj
sUveVhOF4tfDfP5yno97I4k1tu7Z7K9/DuMNiB6dqiofSB/AH4KGIrLtwBr7ZSPabx7pwlKeE4oE
XZaA7zhkrZmX5kfBaHD4g3A8IJD1UL8HbbVD28id/oeVpGAn36XBfl7x84AkO5jIO3zbvVgHFc15
PGui+gH+ieeVEBN/QGNe9FABvfBGIDovit3X7/Pz/GRIn1OYGke4/qXdOxkVbYCXRP1gRu9EpT1D
Ff8uYunzED6VG+ZPIHwullwXx2E1ZA70FSxaSjd9D2aDSXO8/69PQZYMezQkIc/l3L1YZcKa8qYW
ZfVgDDCbgUHCrYKT+vUgn2f4n4PM0+VfJ50aO6FXTlY9lGQbT04iNp1IEYuZ7vnrgf72wiBj0NHQ
LR2Lootp4NqEe+SSgfokSjnf4hTWT//+9SCfnob0WSyQbAuLcbQW7sVCctqitPCITB/1rHlHjoeC
wRt0pMLy4b8OhPKONF2dACjnc2J4pRrIkF5eP/pVs9UmkjOT6RlA+etRPu0LPoeWjxOSRxqZJS5z
LBxjSo2u7Q3ortpZEwc6P5vCcRaT/Y01++f39udAF7OgxIVhMLvReBi732wb+bMAllB18l0ywvyH
/qjsfJtnMZGFWgbXnd8RSv+abrlwA6sVJW6t3jM5VeeuXuJEtzHhzMNzpeXxn1/gH8OZf87uxHLC
qSvx4yzQUEZo2tfkEllrc0pp8Ohe8s0+/mmrm58OvirhuvNW99ue7F9PFwxOCJ0wKh9LkpzisbkJ
EcZ0ylpjzlFOj13AAYKJ4NfP+PmcZFTu+BZzxHGAUS4mfd7gdOqqOn8Us4mP+xwHH2E18ELTR4xd
FhphXFo54Dn10bnPIW3Ir8d3/zJ5yM9xBBE2PLZwrT9fcoED+2jUbv5YpQ1KXkwakHMDkSuaTtba
mAVfhhYtgzS+L/WA2/270uJiKdwOBxfh0d5CFFKGZU89jyUwBqYb08dqImpo5mG9azjDu4YKCkP4
bNH0zrSPsx5jECUQ4oYgsjlKEKdMaZJ37rvU37X+qUb/MesrB3286s1+a2KYAtkHxDTC/bZzXgy6
8C5ksaURhnRwCjTv+RFZ6ow0cCdWZvjRmOOZxfcLJZIUzm5WD80WSTN5e+78JSk4MNCfljaHwLNe
uwCxa4rILiTKK6BLTYMIXwgVGK+yatGqNFa6hZz5Ay0WSHD5qyqD04i7Ri6D/7icf+eZOyaZPjY+
cJ8uiIPA8imbpHt2mhTOe40EEwIPrrkzQfrrr/9pW2dDZyMka4dy3qIm/PPj12aQaKEJXBvJUF35
pJyuRiLkvgmy/dsoDqc5ERl42H+qw+IClpytvOSx7JL8Ohg1dPoy//j6UeYT6M+9yTGEoAQzfxts
ehcn1BTY8LAKVT3GrvVcg/BbNR7lDZicONh18fr1aObnrdAhDoM6zPR0E3fGizfXG1Xt6zioPM6T
Kbe9XYItYvJWDsBxM+vJd1elhCVVsEMi0aOFF4HL67cdvjI2jDSMYGgl+IF7E0K4pYSkY/IE4XIB
vxoon6PC7rEA2Xz9sz8vdn61RcOGbHRQnMvysbIGH81xUzyOrhT7erTnzmoit+mIL9fXQ30+/VwG
YnMz4QBwf7rc18wJJXHt+Ge9DFEbqh9670Ivp2GRwq/472N5vuVQzpmewXn75zSGqqXlsT/65zYg
+jeLbptkurJQYw129c2Z9Pm7Y8NJMYwrpmPM8PSfQ5nCqBF0C//c49eB7A6TNOyj6tnOCgM/DSO+
//xoICkUKgTMcCu8XKG48Ye0zlRwjtvuRpFsDANuPdntyhHy7euhPk8OxpnrIbJkZmPIi0cr5BTZ
XL/ts11DMq4ydYt3yRzKGH9z0P5tINcAOPVmv1jfuThyfBy83LEyrTPczAnvQXnrm/oZecd3+Iwx
/+Q/NwUP3MAVQnCbYBZePJJhylqTpW2d+Z6HDLY836qstRXi+GOIAY+vNZiWqHc4goiovkNq/vKc
/0MtucgAiH1aAmFn5XlueWcHFTSREHRqtBrVHOzA70C3y91vPjOYJvRq54ny6UGxn83BigKHFTBu
sROZ5yR5whlFkhTim5rl8rl+D8bdBnSPYomT4881kDajg5Mrg02T/NWZ+1Rvrro+3P636fj7GLT9
OcDJdSw073+O0tSum5V5hFWeFtD/1m6DwlvWhvVfZyP3AP66YXOrwX6IGPQ/x9GTEHdl1NsnTRW3
vRS4/ng/cefXvpn189/591y8GOdyeY0g3G6CL/cpw49Dmbe2NXsS4HpRr33/Hz16a8xvkOZPSOE8
pGOYrg2Opfv+5YcKZJnnLeSpk99ima6ecvtF2Fd5/o/TnflHMd5INKRffzbjcuO3DQHGAchsUVC6
n07GzgcB9EM9vI27rr2rwi7ZDWIwofEIdBzKJbCDOYXJf29vxyZCPd3iJux4WbGMB9jVUk/kWg8S
sSxTfUBXb6lvfuLl/KW0nxF4QkIMk6bCpbtxnrntpA/9dOM2uHuRrrG1vgvkMi4X5O8xTNOnP2QC
Pl2etB6ma4VpOumpyCNieTv4Q/3sgpi0dxnRnnOWfEYg58xPqQZnXXokWwg60pPzpDv9W4QiyoWU
lqTD09ff568P//9/2O85869bTpn5Ifb7kixuOUHhrHCLB4Sx0WxVyfXXQ13WfRfv4Pfu/K+hAntS
dq3C7NQZxaqoxSkczNP/YQgLP3ADnIj/uaj6Og2uthZo6WlIwnk1lVWz/nqEz8uWyUJTiBYU6faf
1pBJtH1ilxGqp+x5UjeZ3i1YqLNlZIMwo4M7Y35TYnw6tX6/N7BdSKqYAwr9YudDRdBmBChlp2Kg
sTizkY242idjcqu35kz6IDAnCKxrN0x3oeNv/KD6j8Ubv4AyAGCMjtH8ducq6I8vh7oR2ld7Y6Vp
+TjiX7xtpq7aWX1WrUdU8NF/3hz/GFDMGdn/GpAQkRRFCVMl9DxUchp60P9H3ZnlRpKl2XkrhXy3
bJuHRmc9+DxPJJ0Mvhicg9s8j9fWIGgFDbRW0C8CBGhBLW1DnzGzVBlRhUrpQQ8qVAAZDNLdaXbt
Dv9/zndI8wlI1XHvem7sEQGDVZJvaM7X//j+/u3V5jFUxittUtkAS/3DEBKdjV7a05VTiCK2UfIp
Waq1DTIpXlpCWskSkFQPe0yAHK6M/qh4/LcTxQ9v/8OlBuBYysrAr2hppKyR+RUtLEMiUyVN8/co
D/twZiSxvbIGWFtQewtQQXig+2nYG9Ksct34BHSfhj5+qXkn9Gqd60H+8o8v0t88yXxItheqoTiI
Fan8fH97MifNLBmH415tUfShrn+qEOv8wbRMqe/HJZKzAkc4h0BWOuv0Qb5/G7knD8aXwnafaNY3
/GMc00OTTVtZ3TyXTGS/n/FRpp2WzavGWkt2TepI/0zLdG250Qnf1Y4Ee38qewCRWhiQvqQRX0NW
fBfk0qS08xWuon05yHfdHB5aMIHL2jBpIfUrbAnkQWfaPGuUF3gzYzRKu7CN7ANIJQBJ61K24cUP
zbVV6+A04wUhP9sMG9XQa82ixgoLO2YrWfKHEnvLpIjRdhSz3OCuBnrzPATaayewmRd20FIeScbg
y/zZaZyNGdgk16FeT/TqgtWsQBo5SlzIboj7bNUE9nkckMngPzR9esn0GLNTy5HTABOHiHCM462d
fD9QZUaShovc8irwOahu9Uq/8Bvy/QDzzaTeCGHmE0mB61GGz1pXQSbozIvfMZkR44Ch0H0USGBY
gwjfroIHjBjH3PCfhxI0RCtpV1B8+oSjPjFYblAvZGglOEjCj4GgFkQwJ9ODQwKuM9ZjxI/xGhfV
e1VEL21kPUtp7M+HoV4GHGJErG/xpa6Q5W9yVFnAP6V1R+tjFjaNObFCTD8jPsDWo2+0QrDCJaBO
hr6bIMhIV2ARkbpL2AlLeTtAWiJNC3ye3qLmxTWV+ThroAyiStRQ3zgEe4wvpqVGiqsWcWQUJLvM
CODNIPWCzSvHEK57m5d3bdTONb3bvimx+5DxNcGye1QcZSq1L+qxVSSw5kngTVVNd5aBpmALUGsX
XVbdHFMjLC5F1djEKBoZ5GYj9edBqFprrYRLAKTQXkqZXK4GNXVmklmgWdI7U/3ECd4fkQk12OfL
0dPEFdx0fbpxC4gHkUa6l1P68nLAxb6Psgipc3iPg5byVumCSQybSxbrxh9MzD9uFyiqjHUbkKey
Ou6Sf9jrS6ojGYKrsh88/OeOEeWvFk7Wvef0/R/MxN9vmdj90T3jfejKGIRrID/7/ul3Ms8XdQqD
tFNISCs921yKsvGfcBc7L10YkcNT1N7n18z2T+/9P3uf2enXDXj153/h7+9ZLsoACc4Pf/3zHsBD
VmX3+l/GH/vf3/b9D/35MUv4/4/f8t1P8MK/vfHsVt+++8s8rYNanJvPUlw+KyLTvl6djzh+5//p
P/7p8+tVcM59/vLT7SMhkzSoasCf9U+//dP645ef8DtoBKP8boYf3+O3bzjcEn72P/793//j3/7z
//zX//R3f+7zVtW//KToys+mxfZDpv1H633sX3Sfv/6L/LNqsWTyNRrylFx++lOalbX/y0+a/TPB
v8ZXDK1pEGXBeKmy5uufrJ85nnIax7hMHYMDyU9/uQbf3aa/3rY/wSaCXoP48peffhyX7ErYkY2l
Cp0xY5s/DJZEH5RBS5v6ITXaS5zCr8yxRoJ1+d1l+e1tf/82Px5mxrfhAMq2gDoFXd4f3sbjOaYK
79cPmElXHPEPBgRVO0XZJWurf/xWP240f30rLqdCE8IiIe/74U9SU9/kWVY/BMNKFQaDqNImahje
4exOVXoS0K70lVm0f3RW+XHV/XpjTtg2m00ZdZf6/RtHhPdUuZ3WD5nnfvScrys3uhlcylKJNMjz
NdxxefmPf1l1vHC/Pw3zpgwwRFDaWEKgPvL9m/aQbW08auWDY1FEq0ptkuZnRW2WfcyvO15taZzq
BTJ9/H2FBiy8I1IOyGYW3aOWL2CnOeLU3UdlRwHVH3k/gcz3CPFHF0j7O6OAQy0Nd4aAMcq2vv+w
QUWgg+Sr5QNiUch+1WuK2YyP8PXpRAETthDw67r0o/t0cefSed4NHgpPsybquS70w4BQMsr3iaUs
WJsP+IknuliorfeB3ZF+h0OKmXlkB7YJIz6/bRdoWj3r1XTe045AzrwIXyvo2uOF+frHtOPq/ON7
QgtvvNXf3xXNsnQqL2NEFZWk8an73TYc6XOS0xwN4bxdB1FiH/FfOhwjKuFaZp8RiNcjs4wnoGTY
K0shSlHJ2Ok10WkAhOPc24advxlUk2Uwhj+frgwi87DyQ6uPHyl7Aa3oZl7hnjvPERDnyr0bDote
tLtoKC5+Uu5VpdpkZbHSPWXWTLo22epgFdDS2iNkCY4syrXiTfTyWoxmrdh7Tlx36gTGPjWKFChU
vzCN9MPu21czVO555C57e9903dklcTaoyAbMdJhWjphjl9G2fq2uCXl5gnDwLejDm+sVrx58yLrD
fwRZzhczXSuoSkTxNLWXNEtAVQq2G2XhfmuacSO8cbX61GWDN6nHS0KI9qyJ2reiti5DoGyRET30
fXnBdbr2Bu6uZTUHk03qLFV6JHAHkYEhtyOqyRl+3okRxB8goe5yTt5IffQLxpCkIRrvci3behK/
ZMc9kIp6DKnG6B5TNwgKMBN5R7auAkdAy2ddId4IYP6GmbdC9FsuAgWu/9ekIvL4Zpk5suiCH4i6
tz7Np4j2X7WGl/TDqpvqoAA91QXRO35JNaObBJyp79UPB34GNfZXqZOaaZWLqxZeFIMMwNZKb3rM
E+iHIVUPLQEMyd/0fnijyrGXc3HE7r/Jc55vnBsHI8oAwIPtmihevFarhZb326Th0yd258xlp31I
Pe+QF7iVPEjSUb2I/Y7Nkmwe7HR4qSnfKjM5EIC9M0IvKKcFmgDtw7dozaXtuWxCzTetYb9iyuUx
ha45fnhZ73YV1KwoiG9QT+yZo/OtYStfqf6RmzGW5cLHCPmuB7Y/LLIHO+DxpsrWTTI32BSBWNZ+
TrwFtmqQHdTMQTaNju+EyUpqllmrXoIGrA0euBrqRdC3EqSmoZt0vrGJK+uYsDOden1/ycbH2AM4
k8vKp1AfNQ/hdxnc1LFpwtyvaCreGwvddovrZkrgMXG4ZGOMryXw6en9pfX4nYzBWsCkfwUgjnfZ
7Ld0QK5qrF3LkOboYHNGDG/jZRnSGpR3iVsHfg2JLkxSTVBdIl++6j2Tjl+Gd98NgqnuDacIr8DE
Z+ssGsBbg/RCYmvh3fHuju7v4CBFFZN3W6rTaPSUgcrcyXG/CY1H1bWOVcrETFYO1CkVW3EgH0Ab
X9pBXlm+e8Abjm8kk6+AYThUKAvwIpfQl7fwUJnvcrEtg+wNPYPvLj2HCmFecfPHCTjz2rUv/NnX
NxLswq3xGVOV4P4YQj3EU0N2N3Kk3MLAPMT8Zq0V3HgSr/i5LiH8t6nEgO8zBpcuspmahDdfTm+t
3e+dxtg5MXk3rbytC9hRjRkcNRmHQUPoILEbfAYMgdt2iKal9Ze3HjK+PKZH2y7WJ96RgKK83IQk
P08cDZmy5vRzA7rf+EF4SI8EzZx74TwC8AbvR6izj+nAXHm12KpFuujLYI26/EK82wVoBUdS82iQ
+F0WzE8FADZuu+pFN1PSVrmaYBqM7ugIZrbNOEXhexuXCTcI9yRFJAOXU6qwkASM8raTPtsgXanV
1gnCmwFmlyLTJAG5MxnstWo2n27MACMetu4iHvAouumU8OApkL5o5iDbVNKiaUZdrDaCF6kAvMzz
hSdHd73JiPzEUtxrPKq9Oc1ac52NuUhKo69yvVUWipLOmga/cZYrE9Z/m3hV3HpQdrKZYzDThBhj
SZ/Ol8KtNmnMJ+BQReZ71U/tLiBewIUPMSQqv9HGGp/KYvDvsW0eDJ1nD1fZlo+uTtntH71UEKkE
FE9QTZElAZSpuyh9tQvi5owNhQN2HN90IdSpK3E9cc7z6yZ3yyfAqRrecTRC4gluVgIrkPtW++nN
iTDS+vaaZ4dNipyKmZbjM447TudJJU+M9CjjkXSBIpQK/OGszxbkwnNbGwBc3cDmqtfTu9GzZ5Wy
Ry3CJY65aMCZF2KWswSGiMQMpwXk+6k7Pl0eQUgabewKaXGo2u9fU2DAIaPu9IuFXTyVmsv4VLh2
fM9THoHxL15JX7nHL21LD50I73bRuZN2/J2LgmwKI3oYNBNZgZI78ySIFrrOujVO4DBBoTtQtm5N
eeehf8drw/QL2nDSpw5Gt3LdWExZ4J+0g0f2iqbWL2YjLnYa7cc/FHznXVk/RuONtC2vhXWAWkSv
VBKthmvjR/evid8cWO40C7dyo4HQDAm3ka1H1SLfJawW4/VWA3UVBs6KgyfgPIrHDDFPbcEzQfHQ
PDCoTXLL1PAuWdw5HzFk5/p3tWYcZIC3iVeDThQ0p9ZRGT/+VpVwHireHf4aQSMVxietgF+On8BK
wjfSlwvQs/31awXSKRsVHoaYXAzX2JK35TgpSZFBphU3vlXPsoe7LFGYGy1MKCPpQsMWhuU3tw+1
wx5dydN7pLuAFAnkjsd013Er6xrWoc+ZTlpLTIoywjAXdRc5Ky41Dk69GLYx7k6ZisI4I1chL8Q+
9zn15HNjRfdx5S7T5Da+Hm6awunx7QXN1BTM6h5xdV/XovJNcpS09RD3rz08YSoLd7JhFoqTMcHL
eP5j+d7hcRzcYVEbxXa8tNkQ3apWJXHrZCLQGIdVWCa3evwIAcPJKLtLzFhoimSTpoS+jf+QKozT
xvHJMLaAOGuMjDDgt4vYeUzHmzjOTA6LjRo3DQWYeiEpjEQ3k3jKLUyWPAguV5X8kIcqtpZJU0vT
vLMPLcY1GRPNGJ418XqTTLThOt50v2OqDRvnQCTApNT6MZL4G6o0MvHKRanVoGvYKJhacIPGfxn3
J70PaSElVSjH8pUhvsMY50ywKC86na9Y44HKcXnVWpO3mRHeVNM4cPbIZuF4zKhl5P1tslLr9gkk
4K+LfI1B0TeGTcaFkGXu//hEdoJ76+GoJ5nrasrVLCmaxfjZJWhTU3iUmMI1uZniqzTPwWCUlN5Y
QcY1zwFSZwzlpbL7i63x3cDmeEyLZqMQwaB1LG/jJJLZI+C+t2YtI33RKPE97IO7DEJi0tMfoJiZ
YP+puxvYEPhG+ZXHWcyadLztzfgcM4NPzVp7TfqC3d84H/QG1VYfOEbS2DM/sjaqXO/KnEV7IOlo
QsrZwRwHeG71Hz6OMEOH/WoPhC5xlca1p2kGjEfarFUAZUlgN0kmDO6pHdNDZU0YnwsntOasSpOv
E93XOtrmCmZtJTx9TS/W6OAbtzPjxiUxE+yROQv+uHILdZWn5VbN+CyxxCMath0WuzBWJ5kqLrE1
Lrzs4xST59Pv4xvzF67miOQq1s6vwVIa3v3rHXzJWCnjzRLj2qSZb1HTzeoYL3zZPmrjO4iGwRl5
bs3YbS4R8c6k9tKuZxg0ZpJMHVe+fm3HG4uPEgcZhun+a2EgkxrtGaUIqwZ2NcTE7NXOtGnl3ded
VO04mSqECQSJdh9XgHE4j0/U1yekw/m1gCoN/mnZP0iC1cXWcJvHiHTU+iJMgPsRRq8+5G3c5D1j
tp+6ZqeSuDZMB6nYVw503zAgEJrfI+Hqex2rnL+Da0j7SOMISSIi0WuGu85dbVqX/Vqpxcc4+BRR
gkPRohuL7z3XdpodfxQcrJi6kkOWXXrXZ9AiZADty90kvOHq+oSZp/IEBNUCwuc8rjj8APNjsHls
9UIODm1jEIhQCjbn0R3fCLtzIhK+biwopw+QcPNq/L4cGdUkn46ZO2nSbgpRLUgRJ+Ua6j1VzepC
eocyhvlMReauAqf6FgYs7AVXE5+zN61shw2GzTwUqlAQuGyAKIleg829ga72HCoNtYWhu3zt9QCK
RhMVVtc0s1iA3I58tq67q2yISWPiPo/TIBrkS2nZj8I8DeaHZkHBKoxgWSRiFiX9OzrFh86Uvhlt
9JHVOlFz6uOQSQunJb0UN6DpOS+NnAJRdqCBans7jKDoUeZNTecUwhOyffhbvvfCuWBX1cyZsRPs
BMBngAEZT0lVTYWBEz11Xmpbfwa9y9403pf1GNTjXtQxB1BhTADPZrmkzgIlbtFGdT11e8h/ANnj
AiWZUlGNjgSFfU0jaQ/8qAZ+NhTJmvr8a1CvKdEtbK3YG4p5ibRii2dL0NJ8qnPokb54Ckpvnw/a
vErAnIcw5RMFXJFi0X3UdkPUvCli+KB6BJxbe5Y99yQXJbFUMDtpyHpuvnfM6In1Gq9/5t5YFOeJ
rbyR6ASlMl0IbSRiO8WGjDHAJ4G1c8rk0hfphuzoTerlW1XJjkKdVNAjYwLZrX4j98Zz1IYguTVw
BGz/qhZUyGAtRRosa9l+rnTSlTLnwRQlgQBjMsRApi161q6bQ/w5EHG044z06GhPCDrXwlQPNJC3
3mgsJcbxm1NYa0OGeibpC4GrmlzIWZl4x8rp39GUuZ47qwd1m0IhjyEJhW12LSrvTVHIDA/TJUHn
4KjU9Owm5cIg8qdLoAvp7SLHqaUXKkdVm4FBaNY1Yk0xK3vft/GBVHXwnKAx63Md8tLKtCQJUjdg
fOj6Fdz7C/2Yo1aLtUfPoxSPrSexE9eZJP1WXGN2EYl/VlJS7Eq1mGM4WEm99Oq34YeeyXOwW49y
QlkqlY5Br73WXMBQN9chMCmXY55SAFyzzRi+cvUUx2THyvF6UPXHvNCOLOdzn/iOHvYwfI2YopCF
ddhQojcpsQ9qrn8iFFrTSiZZr16Ty7LLQOqFO0+vt2JI913kXYbwLIrqDYbzGvhE3Hg3Ad1UF9El
wTIGZWIXOvanW9UrInoA3qxixXh3PeMyEKinVd2KuF6YtOqUEtNRBQRVmAMxVMEuL/0DMR57wofA
dtYbqcF0DPa/QwZFOtwpJDKJzX1stUc1hv6SpJuuSTat7j4MyqyLwWCU5BaENcdXwPM+pYCprrVb
Ra2W5shuDlpAD+bOAO7LZFIq5gvouLdGvJhGsAkrTqM4mUlZ5QCXluzVxFOu5/ijg32imtuwQcri
QE8UyZNvaAuzbpfY6q5qqa1g9pFbMCvL5uYN2qaM/cck6DgQNNneuXSARSyIHMQCgzkxHtSim/ll
P6/hcutN8hTaAGrEa6t3Z9UlUaSHFqEGDmtH+Blts9TwJ24hXQMwFolUnozKhMDDZpILCtNW7EkW
PZqe92p4vj7VYgXhM/qbqACBiqS6hqGWwV3qdSYFbW7o8czIIyaCctMryTwj/7bSprHTrqxcAlBe
wgdzJp3iLaP4QHjxou/6gx5Sug20pXFI8F9HNlpuhoPCaG4j7WLkz8C69mUFWJw42mHeEKRnupDx
8tyFrgNOXFGaq9oIjlDC2haSc1BPJnuCZgCVF48fu3PAFabOET0LoVnyt26EULYx3aNggOISZsnM
iqlV+IZ49Ex0SB24k3J40+SRRP9Raoo2zW3nzfF5/qzwQdbESZFoLksW8G33mwg4oA/3oDwPVME5
1n9YepjTBYTUQgzWifkynGjhytLyHd+AlGtl2T22SIldhdCjhz57d+sS2m/13gfKA9n1QMBN4DOt
DHRCXiRavUUA92aY8Bt1aS9rwTJseU1FOljCOyvY9DkgQWBEN8UxNE5JogneOqK1CJaz5sDY66YC
DSMXzHGmf6w5uknMoxNPh+0bH6r+IKE1mlIMaIj1igqyU/DcunUAZcPX4ple2u4Sw2gwb3ofEi7Q
BD211WfDW43VBova0xNnGrauXamCZ4BLVDbbvnuifWstw8xGaBh22abudX0egVldypEWPg39kxfS
Ak8buV1oRfTUROo6sPw3qQVnHkgqMVNRuuvQiU0Gr/4Ih8TecJY0z6VZF3vNDbZ9DBQPEu5Et6vi
0Fbo7iVHd0lc7MyFHeGYDkJz7nsuO0Bk7lfb/cYN3Xi4AUxj1TgZqYjemU0sPfIA9mN2sphvXDq2
ppbvi1qDkfeYWMTu5h7xx1Uw3PXqBWzRJgqbTVgH+54OJJWpZ9j1W/SAhzR9kAGfUs/u7qnL+KXA
SaAX9blmFbNKTWjNvpildHLC8sUpIMoroGil7tmx5Ze4g+MIrbdvOAk5ili2DSL1YQi27mDdstAm
Jq3+qAbrGAUgX42ReZmELQiRYcnT8K3Qow/dA19Wpe+k8s3oX39zPI74rJxPteQt/UY8liHUFZU3
MCz9Q3DripyAFnurNcOnYTu7SJWODtTxVAObmMK1gro5ddrwTfcLn8vrLqpIZ8rXsWgSdkFSU1gR
GEAZwtTuesZz5yjKxvX4j7yJOiBJ7MIAZFybHJWwrgT07cv8hLdrZkX9JLMG4Fvw8yZ1QtwjmfOr
qPYxgD+zTZWQBZJjY4BFkeKY4npTzhhprGUtARseGAEr7icIN6KpI4zXLoAyV8IHJwpzmlAynlbl
uhCCEV01bF2D905WlyS3E6Z6DppmE8nFPsu0s5zglSyl9pA2zjoTDbyJgMynAFh63PB0Ff672fTP
fkSDIi6OCvFrYZKjmw31SyQ7EPXD4eK6ATRy5SFIJObb7KWITEJzivK9S62TVpwqRzo2mnpW6/6l
R809iYxkW2nWqATAjK1bV1+OeE7tcMXkd81Ust2rZFllwTkDJWW622xk8dfkTZCPGszd+IURe4OE
RCSS0txb38qniXi38sEEUcwCrpKIrIqSIzMJTPB1eo9AQ5tVEmhYSvSmZOp7YTNulMeSEEsr1jd9
IDZDwBlWQ/KYaMZG9kkQKEn60L0N8aS3xhk+HLB9cpp/ylUwywLAhW3PYaYd5mlZorLpt7IvP7Zj
rCK7lm86XIaJWrODsT8cCkkRalMCx6n9dJ6B9sG9VqAjJvpBE6BkUGBtKnMTsUNFUbFpBAguF5KR
kp5sgFE0k8KF0oASMtRyy832yYYYLgD7T51estVPglevrJ/0wL2ZJBNMOTMKDuT+xSB0dwJOZkS4
Svg+Ej20Zgi8U9Aq4bKSib1h5KemfikFRu7CevBF9SGN5RvyWhIH1ojr5ldXszjVKRv89JtBn3eS
eJa0D42AqUwtyBK09VuaeifALycl9aiLhAvbKYCKJUsdEsDUwN8y95R6VRgaiQcmXQmZou8YPQDf
7Vkp8mNTPheeM+PAvy1BS9KGcOJkibPqkg7JUXQDGwI4YkryqAbFOSYkaUQnuMksZiNuNzKRrM4Q
TvHHPpKwfUnZ4Cim3c9zT4CkNsnFRfaUI72d9CVducQo2FVYS3ccJeqNjhLZqi5lu5DgN0vSX4XE
bGBb57RZJ05PCkPZvwE1ArcYTlSNgx95wS0VWWZu2Ew2aRB2xEHF+/jqPf4/kGEsP7NRw1D9fyDE
oJiAgEKhW/xPf1E6/K0S47/+t//xX/77D0qMv/7gb1IMTftZs0fXpYw9kcYs3fLfpBjaKNJQgRAA
FMH5out/lWKYP9Nb12UHxSSIKqzwf5Vi6D+PnX4+nIruEdnN/5UU4wf9AAY1U+YP+gEmfxUgxvdN
YxY4PbKC3Dh9FfsyY2kGBsFbJTWMhmhE16CmnoX3312lvyPMUH51m/6uWT2+L0oTrGtf8k2cZd+/
r5pSJtGcTD1R2HhLo/puB+WrwaHPkLw3ucg/B2QLba6uJQuIp+4RfYDDUvWXfkg+ebry42wHwoZO
6hjQktEZcV39FnSvThcBM1XJ0414CmoYQxNLEeA+63aWJeqL38tLgw3SoOCLlHx21VH06iSLWC+x
5xhnG8JBX7E1JFAtmfrl8NoDJjOM/EFt6WwGbbiGQUVrwxScjoHc5QQQTBu7fSBNWA2iNwedNInr
G76+6Bq27jQkaxKcrbFVAoCuc8+tN2bYNfvUj492VpLCHuWfUuEvSmzNfvhUcuib67UYU62XxsC5
IuO4rRrBltT3b8hYRW0/t0r4UmbNoXT0XTwQrGm2s6a8EC48LaxkTRN6xy4THaBFaSxjErGulrcz
Sq6KKzmfqpmvBqyrNHrbbUoRykuqE1mMtJqukZsegMBQEsThmcnTVFWXjpFcmTtf3KCdCc1ckg/f
2+qyccTCKwhbtcwHNn3rOLTJClFeS7Vkt1PuIj4CUPUnxYkVZvfYnPqpNBegytWQSG0RzVURvjkx
laMh5oK7qANFr82Hihy4+iH363QWsg0n9wrxdkBdrXbpmqdqtCF/Zx2r4gWz2qSqjA354+o0l0kG
i+pzVtWn0h62avLeZt4neyYHLLmWTKOGdi2v19XuTcJBubCS4TVQzKVSAdWjV0XDnIPYsFUqd6Xa
BJUV1QfX98Cpft211iLW7MeQrGF8EfMSTJ6zcztwanb4kjXJXNKIuYRITMor2MmjzDK0SBTx2Bfn
yI3OtuRwyAlUhKdxdcyEcqROz14WFUqJ2MJ066Mit48IpFaF2u18oKiiDze1RSQiqtKIz9HFBnkV
7ks0xtSwx1u0tnwN0nyfp/HasD4dWpaiLmdKAEjV8K13vBQ7KS9P6WC/9PkLrKK9Fimz1JA+ZLV5
JKzvCUBUOmn0FyWr190oX+k9S6E3QPxFrqmLmgDXMKUyNTzpTcAGYhKLXJlTZaA+TC6u7DaPJKut
88DdoI9grxCrG8IIznLjv5KQePHExfCveRPsbJZDtmhUbGLbelMiqL9KtkfE/gyD9aVt4o+oU2do
bo8KrfbKpcHXGcUlCcIVaMx1VieP4Fw+cY3BFmBldbXkaEXEvivIVCBm45lxKSBYFvuJ7qNsvL3Q
OQe3BuFyG4+6VF31y+arIlHDLIcpd0V0WgbBavxT59audptVTweFDQ3MZM7UcI6buWn5jzbF7bCk
u1Q3KIyxhO9aacEzvOnN6pEU+WSSdhVwWbc7prl2bur6m67QK80qsqSl6KTY2YpYgG9dZmx1Tefm
AMHJgNQX+XufyykHZxhwaEDmamycrDZ81QArQnuZ2VHzCCTckZX3CFXpzHfK48BZiY1/OknqgpU+
YsRE0VPkFVcrd1/dccTa7ZwBcEqhBttGMW+94bVJ2K3XJsqHLos48yiIAdBOEyHeThEW0SQ0SdrN
/KOZEpbeRsuM/4H2J544rpqzxD5XJo3bl7uTHBUPNnGrSnOyJOWUWsY73H7OyNixmoicpEK/k8Y1
7fPsITPJde4l5dy2BDGaT17mLDCh73uruA19O4/NASCytB40GtpR1CFj8B4ouyOpvA86s/GYwGez
/Ue/fR+K8CT79VntkLoRgaeYm4D+GQ3c+MGOxdGNqDGa1NesPjg79q1oszenImJNL7DU1emTIdKr
MlDLC5nY6IJ9WCac7N5Bb6yaO5WlASoT0UCtMvEje1nK5Slp83M1mIeoVmn5AtvGc32Kk+DuKvWS
I67o432uVzf4Thez5KbrhCR4UvFSxC4AamoeFsxDfp0nwGQc39TsJSqIcCPOegx2Q0EQ3BpBL4gC
9cFzsgNqs60Vyk9wOetJDXM5iD5i4GlsHA9FEW5kmpGDK38bTPEay9qsS/hhw7FfXaTmM9UAiu/H
EOO7mRpXOpTh6CaL/C1CcU56B8mTb1Yt3w064Imf5rPEWI5BFPifschU0oeS0yailbQcXJo9Vnpw
dcIHO6dSpnFXrBtxLLXMnBH4hJY8VU4GqR9ubZy72N230FJIxpmolXkUsr8cFXIAuq9kBUatoAHm
Ge6C6W1vEOEdQ1Sd0KYr5OCFfD1/JgKHFYNIb5LVON6Ecbqv7DLAwkF2dX/y1fBS+xXCMVYrYx1I
IBHhfNq1/UjD4bEBTKkg/RIuMX6NjZJI/aRV9BDQe0l49oAzEjNYMTzD8emnoSDis0+DIhqPExV6
OFOn9S2WRZs/JY2zclLjTsloqstHvYY4mkOa9zrxTFlqktL97AZBhtSur+dGCnc6QvLd9gjn0duZ
wVZp9Uvuu5uBE1BA1Qz13E3hP+hN02YyB28W5rQxvLxam8iq5PatGtTLYAO18claZNM+vET9XpTK
1hbOPs+VA0aAZFrUzks7aoDCaGHuYKM6bF48ag75QyIVp5yYjCA6leqb8az00B10Z1Hm4dQr7r0I
HxvDM6dDqo2FAqI/nXJVSMo2Jvl0Ap+VEje8C562J5iV8SJpSw2JXvmWxYZYhvawNIruLZDHuHrJ
JhS06jYVVO8GJVBd3hsJb0bEpLbt3Gzd2PINgdyp7JEUknZXex+0wq9jpUqSfVLczGVTt69JqSAf
mqAxnPcxbG6F6Vh+7tRhnyvlleDjuQIo187DK6gW+BoA6Awtek+IL6o9/wF2zlJuhp2o4pfiTCOQ
xCX34vQJ7C+CTpWw+hzEonBMshqyA0KTgkZYCQw8+0B6Qi53dnKS5Kwk54AIo0ndSSBy02dCghDp
EbFFLKGWkHJEpxrrCuHYKZjaolPoWpIg7zXeqWs1SjbarYxGGK3lMwHJzasNbFgppJ4DJEyLwoym
nP7GLnYp6We1zbJp41FX8gG8kjLbxPQ66F9UM7/j2GYT5iMS/83w7cfCD96aNOJRa9R1WEoHb/hf
5J1JcuPYlqZXhDTgAhfNlATYSaJEiWonMFe4C30PXDSzmtesBrWSstpRmuUu6oPipVk8z7QXC6iJ
mzdyiSRuc85//obTpI7AM2sjNzcTB2YKBDsO1qkh0AqEH8XBVHCu4NzbT80pGaMaXqRzNKbsE0wO
31H4Cxz7cBgJOa3Z5Qa5cxCVJ9ijERlXkeNNm5oWGLXwFFTzaotHgDdGrdOHbD/csvll8x91JpfW
vMnsaJ8s0W5y+BZSVLfFmHxmTF4YRdtECooTXfNj140axIURJyKSYyc3f4d8BXTVXIaI+CYDPH0T
Gu4rlsEcZtMsN7T+uwFqWog/5voHPvIoiFbLXRKZ3zFp3qf14G1FD4I1xgMO0PxIqX1g3JTu9d5Y
56rZraBtp4We+s1MEiiMowSZzFjYr4kVXvOWdM98oOLHSC1NBpx5w4eWw3jnkaOyEHfKQ+QbJXF0
pxvZfQckUjqc4Z7sAH3uK/5hY2ZSYRM+HGey2Gta7jP55WDBunPOJ4ton0CGzjW3DeS8BbNX6eAZ
i6VuMwcqtM4kLEA5lWd9Ni/C+yii8ac9QOYz0RNxfW2ckKz6Pt20M7oqa4g+U1l8NoTPbNATnCMq
ZIJdST0fvGsZsiAyW16MsCU7gzIJk+VcQZpbBGfk0P9hSLz4ATSNzjqTSp1uuxxG4/qxdFp9HUcu
yin6xKMZk9kMPEODEmDzXvM0vHY22ULQSu+GWgBjK5tTUxvuEg3zfE0+hEb3ZlbZJzGkQZ4JJk9j
jPTDgD2jD/KqNfamNoY/0lT71fdthzGsyLZFwt6ygVwTPfnKDZccZMc+hnP3Jszoe/2LgejueK9y
70rqSr1b9wQUAnKH5p8Dfxml7q845qPGGIruJvmK3JY0I/3r+yePfZVCcpzPacc/5zUrZHSJDfTW
xTvp+W1Iy5YNvMsaCkoI7Qu55A89LwCBrZynr19lzNen2N2xBjn4moQSOISEk4VKbb9Xg6rCGQSN
fkpGK5GVDEGLMgF75QuD4UvkQKL6/vkTk3TSviTFh5EFtVREb2nWz4LYQNd2PziE62D2mpd05J9B
rV6cgRlq7KQksHmD70h+Y1R4RUM22hI2P4xmshtb0rHzONotJatOX4gcYJJCtQTGVlrtW+V5V/CJ
h6xR72RPXk3qUyPk0pqTWWHkz9eXRvZlWwIoW/QWHsgQ6doW54rmrk+JwuVj2y7N2YFuzJB1WRkN
l5qhemfYRmCVLWkKn0YTZsH6PMh8vJQTqxNWwWUiGKZpD1rXr5Gk4qtx5vR26Xe47YHC5vljqRny
kAiiPYprt9A2W5Lh9UQBonsUda546PUumE0YWgTNHQbVJ6exMV7HOUXzRrr4sJIRUyfzdsvCubLm
93A8wpkmp75xMh87YuLfefajmgNho8TsCi3oTDjM1oj1csakaF21Y4RedF1bmsca0QUm4K6e7trK
3ZFa4vrMtGHeOCSi4JD0Bmnx0mDfvAkHorpTSNfLcogwNtpMevM295231XTtF/bDvIKCueZgDQ8g
JTvBJg/z9h5q+g+VMO+ZSMQcrPIxj5rrunoHe80mbb1zFhrntigoSSFwKJvQl5a5g6XFL1VZL1yK
5Uoi8a6a+px0Wi0Y4n5UtZgmQ8wUJnLLtNqPohWBkmz4MjfA+Ce0C32I9Xmb02A2h8muX80qPVpu
M2yczCbci+umrB5yZa+0TC4ZY3SvpqY9hyoh2pxEbGfqzgVXiZ8YrYSe7ZANUhfHPHNYhkT6NmM6
kjtdpUG3pDtJogJJL86tC2gP7d+79hlTuDgzXeya2nk39jHQPydAvF461SjPOdeHo9nnwcRbhzmH
O2y6kQNwjLkFK4fnpMpfneIJofO9kgtF6phkFat8OTi9iyH/OkiO8s8kJrJ9SgieWawj9jB35twg
ZOD2qbOv70UBAf2r6dq39XCulvyr9KCV43a/1RV3WarWdTPivN8NW88aAmhj2ZY26jN2XeLBnofE
u7o6l2dG59RV3b1lD2wLz6ANDlkMZgmbk3XjPokihgWbVrvUWSDbDCwdp07NrZbMq8EADNSqf8iq
5Aud8JU6jBNqMs9YAm0pONZlRgZ2uF6vKRzaOSxPSBb9ZZzCbWiVtxkc48F1IOObFxlDuxmG9++T
KTX4TNPYuUYFTdR6Qtu10zEx5+JfzwWhf7VJeLuus7h5GY2q3Nm1KH0QIBIGUv7oaEQIVwPnsrso
JnAkAUdVXm2rdJDHvsyeF30Fuk3t3aNwNPTsc+lZblJ55cadKt9t0sd0tmAHjOmTMsHw7Ls+q696
Hr66M/EHzfLU3+WFR4DvfDM3+W1lYjVsV/tKs+7Cpj406kah/tCIL0aRtG/B6zvZX1z1U4O3bJfL
vp+rRz0FDYnUnT1P9WYu35ai+eioL1cy4EeBlcq6t8RyUAWxtJjaZ90RaxZ/ZqyVzdMpYxCd587z
wMDfM+xbG2HJ0GyjObq3CVzbMOu72Gn36No/uyv8WqIKwtlj9NdBBKSPgb3N0YB3L4OkXQx7IHcR
fy5SOxVh/tITzRcsOnmcnfBHzoRwWfalZZ+9DjeicCJcb4Acrv8goYhS1zwJUaB4djBa1WHAqwyP
k/KwIB6pLPfs9YwwVC7eHWJ3M4s5RsjUubROdipyvxoyX42Fua16ed9mybMnvtqYUMLcIqJqeka3
8zLr1AkmBnkTnPCQMZxeiQ9oWvfUOtQa0TOcW5Ich/LsMiorI9o/a6ePJOXkaxh9UVYZqY10Qw6r
SsKc7Ev5k4ttwilLf3XSZKfLJcj7dSidDRedwa8avH0uundvyHYpNC/0OUzoSPwmH8p4rqmxGPeR
J2Mnb9iO3cqwuhXtsJOKUrhx8kur3D8S0jtdlyuleinBNyZteXRD9UFiJlRL47PT60vpte+QC5/F
XTM8RGFzNezxb+Suv+n9gK9xzVwN1ZEKOhbY/T/D17KYiG7M9fYCDkEAkbt3O+tiKDeYiK3UhH3n
EsAZsVL/BjhfJZh/FXl9/2DkjPAKsMzQAe7/+QenjWN0rWOWl7Z1j6EEqmwl3UM3PDRZgr5kUVtl
qHnvsdTTCMaR5slj1plUKRHzHwFHO++Ll2Vpg3wmk2+mJpSWxuSKE9DWB6oxdYa8e6tH7jliCUGV
ojTOdPMuGY2dZ4tL3pH23EOspKE+ff+MvtJWy8oCrbYklABkExuYL4LIqUi7DEa/5nGQnF0FOBrq
1aeRmhe75KL5bh8sMi7K1Oz2YXnjlP2bNMsgsWkHuxYRpRmHF8tq/ELxU/WJsgorg90UqiflccuK
tdKprD17c5eZ8U96us6fKw7fxSJoPB2hOMeQXRmzAcFAsHWLeWuL7DZDXlLyieQdFjUcMW+ZTb0S
l0HP3XkSsY5Ebn5Yz/m1GHbRkBMq9FFK0Le8ivdapFEUckyvN54ectB9XzT2WqFpJcu2VbDAqyfk
F7ephUWQaLGGZM07HWzvv1kVq7XCPw9THGkLz1wtWFdF5m9DHOVmCUrMtr7gwUD8iTJvhoW6vaCI
7si/MGB1jtalrYzLervMXGh/8wJ+kx5+r0rHMJCAey7uv87673+RHi5ub01yzutLOHP+j8Md2N+F
Y+Ka0ztDpuHSWsyMHoA6gjkx6RGwLR3141+/jG/n398/B9yHXQyrETHj3PvPL0M6xQTvLKsuqTO+
Vum4nVyWh60jxep4CYOp3sAL15621UaPFetd45o9Mkhmu2o4enH/pnE/LjnVNERebWvI6XX9W1Gw
VKa1yPa6rt45ofVSfS0J2SDukn4SonfNBrZJo6lD3d7N4jmBAwGpR5T7VXisJS28/X5v2BWqmdSq
YC4lO8E2WxlBTZ/DEZBnZ5B7YlNfm8Hy4/C5XYZzmooLuYxM3MmzZzqHiw6cAtKotmTOv6kxLDdd
ND6Y8kPXdMQqTt75f1YddvoVesYflSpf4bEGzoy7dFrCkaHKqSfjMieUH7gypHjsQwwiN2Qw2gok
QZ2FPt2uRVrZL09CEh8WocWZnjyWtYZB5/dqJyeFKMCcrnDtms2Qnd3ZfEdZOrct9C+FMibjS0oC
Kf/1U/6OO/gvT9ll/ompD/GQxm+LzZ1dWrNcKy8GdfQ379ee0q/SKm7XJyv7/m19Jut77bre9Rva
3S6GvRnX4jLpYLsRsIwXU1GjtiSkTdDg2wQ32LTVWVJ+urIlDR7AuyLRaaNrV7tYyyXsXaPQfvPq
EFiEAnmM6V+BnbepG93gOEt7RwWmK3s/0v3Mlg3NzrkaefOWr+CC4wlmi/bZVoO/vk4Pwkmrx95m
Ha96Vfm1foFmTz9crThpHIffs1ejB2j415+fYf83uxWyhiOkwCGf0etvH6AXazaWpFFzWfBVsAFU
sXJvfcJQzktd38x2ere+liIN7ypWH1ldbcLRGGKhAr2HftdcYiKc3PrNG4J+rN8E3agErWg6K/sT
EeJ3NMkEVlgjWhbxIGZtX4v4q2KtqIVFa8WZtzEm+FKh/jATuO47pXmZcicLyoiP0mDG6AxbisOX
Su9f0GK9EkzxXqE5pJgLr/HaZumEDm3lJPcSakRAIi2yuq+xaY6IikmPSvjU2w6/TmE65ypqt22v
rs1IRrvrZttG0k2se9MMW484Y3k0OJggyh7nNf/TyRruK+2aIq7fJCU/bbHMiznXN2Ojb/88Ru2S
AXDxlbKwSL7KbyLDu3WX7plQbD4k+klvzmr4hOAoeqPT4MzPym7eiqV6yyMm1bMJ774ubpcFiLA0
jQuz+KMRw73RZ44rPSrXwFDOHFvX1kiamDxh+pwe6NOP11N81uU1F8mnZL1s4spFwuidcYOn/nev
QBedX6vi9hvrcAEgNs6L1rH+7cRkNlFqLoMM7Zx4dtARxtarFuTeosBev1TDQYKJCH/IDiwWpIgu
oi2DZamniKQyeQ6zYY8X+00uh4/a5cNcfzCnzKeWjkOgsan68RTrKQMx1/i5gMVjAn1MBHx8q90O
II+rslZoJSJf3lXC7oyV9ite+60SLdf6ntYdBabzRzg5ByJ7l933Vvj/m7hCH01NCp/iX/BW/uf/
/vf/83//43/8r392EPnH//sHbcWS/4aNE9YxpgX/xF79nv6TtuL9G9aEGG0L2yQud/2XfziI8H8k
TjO2Z+OSYNh/pa1gSGJhxLb+k2GgfMZ35D95Nf9gjPzp7PLfO4g4a0nzl0sAQTgmp+QwrqeYAxnm
t6s+dpDeklFhXgdtYOovMAwi6fV2rlt7iygFCZGLCAzVx/1cKtsv2HA7BnsLnDJ0K2MNy8PrDejU
M3Q6Y+44l2ayz5CI1Dsl7G2uYpB5yB5mnT0xD/G2Y8p5EltkaSmjdn2F0hG3wzJY3NrjyF++bO7r
bxX50I0TOS4FdweDo5KOZY/kocBiKCWvnVCi11xk1XnWUMHrq/hlMdGIL+FwsuspDpS5fLTGJGGO
KSRsk3FwILTuHSc/tqOTbY0E1GcW0P/symh3GQbNgatB4Y6g5ZWruAgY96arMGscdd3ZJzvL/NHD
AfHdGiGCUYDBzsNWY5tvW5rtv7lfvq+P3x4Nz4YHjJOMix3Kb9UoGxlRUj+bYMXZrpJqIuHY0PaD
DqZPZDq8iDH/Y+5AtZOiIxcX2Z3f1QbmIfVW1zVY9SS3EsOu3spR3XeO1e9l6n6QyBCkahFEQ8Os
q7UcTosz/8A+lneup6/haI5BFtvP9ay3uxhxFH5SHEsM/VHytcRRAAIJY2J9EPgOHjy9imppTpVR
f3w/AABlOobMvNYjAjHGcfu8Zf6VR+JkheiSyQph3Nci72pQnOzQiB7IqGUIX8Zvc8l8ahqDNVWI
gTwD1a6V5jFCnCWk/aYVPH6QtTnohRDbmGF1o0kNBJpisvXIjMSz/Ygy7yWcoTMKxqA6S2kXjVr+
N83C77c/KSRwCuGP0UCu3qIr6eyvtbobLhzy+PU+EXKI/5WNNovR4KaNGCjofX+wdAtHlgzz99Ed
HsgLYSoevyVqMnZ13VvbOcrtvUtPjmw3JdnWbvAM6wnbm9ZBvgibLygEtG3sm5lhSuVU78T6LbBB
U3Gcg/Z7r8VYrLxlYZPtC+XeolPqEIlOXMOge066oAFAVbzNutLamWNT3prNeOgb3cTVgSVc6Fir
12XyaA7FWzMOJ0AQ89SV3gtbABd017FQ8zyWbH2OAIdJeOsRwzlVN7nGHGhuCZr2hlfHmsfT4mhH
K3KmHdj/018O1X8cWn/1H/ov7oSCcIDVLIlQAh2/ZPu3ndA1pTKxJNGvc78eK+OQ7F8FhvbcaaLZ
O6UCZzSJfw4dGuRGsxRSW2Y2f/Mq1qPwL/txfeCw+5zVSdZA/mr+Vu65VPxW09szIfdQCUhoOZvr
a2iF/eAOmrGJ5gZtdmeSWZvvzSo24Lalzq6Gri+7evAR5ePIZ3WHEMsc/1+/OEgxv0EpvDzBac5B
REkvsHL+7ST3dE2bqQTNp5WBGGbiUcyqQCrjRCRHBrYa6x0gPAnmVcwIF1TFSrNnpZ9XjrPlLCht
IFP4bUih13tIWqfcPDBDLICRh3G3FAp1iOOMj6nwXmDDb9eazymAMAevJuLa7lAgR/oN08C7ou+n
o8IZ77tze6pHbUs4UOsLtw13w3PNZiHFskm39RC0et342iKxkmjS9jRi4xb3RXmnpqZiJIy9Qqal
cYA5wrvN8tsXRXqcVebeNCND/2RqTwkwmq8ws+4jQVyx6yJMrIuDbKUM+vlclPC3+ya3zm0vNxXk
qXPs2tvWtl9TjamjU9DartMDhQ4CaH+B5B5W9wkGLEGBbEqF6ezPI8Qut4CAwXxcp/JjlLSY4g13
EfeQ66kfL9N10lV0LN0Fvl+qN3wuCzcn2hL/V9p7uJiFEI+JtXaRzURzAJt7n9gjuZtJCdjkmDTW
SXkfhvqv7/O8yGzSOePUCwQ8hzHk1kQWVxJBK88EINbBgl6TGeYk9iPsrU25shS7ybW2XWohaM1I
U15TK711qMPGHNexKhhnxDebEVZFzpI+yEIdOPnTPdyZl0UV4d4mXTx1imRfxqg8NK7fXQkBkemB
agI9n19COT+PLW6KObbKW4kAVs8wJIiK2tqsljbewh0EEzsQDNMgdWsYrGg5BDP1ROtBeQtfhy4O
DG0o1YPmZkcssLw9HREEAdxkHHtM9t4wo2UsU5/hY+7rMXDPLG/igmwKS++vreJ+7zCq9DOjqAJj
gJVRQlsftNtvnfiw3tL6hK/xkFZQJD0N1ooDdYpE1zkgVRc/0SRefGf9pSuIum817+Lq5QvD75Ay
XFIAKHVmyk6XFHQKy4vWkp8YWmoPg5ffFu7EIKGtwL1saopsolNZyjdjXIpASrFynmoHsS7XDigf
qjyvD3roFZtFx1FKJaZ+svMJQN3BDCZcXhuDDCuE+uGbCR9QH09gcNbRhqa3jXgi9F904MrRn1QJ
zKZZBewF2LDRNDBUsSpvX07LC1ACI11bfC1aiNJ40NAstNmZ+NLqRRumL9GFJpPLq7IhW1a1HZ3o
audt5hXnSUm+OONSKNhkB1x5PtvSHe/CcfCYEpNajlQi3SiLNqse02Vbt21zzECKNnrdX5FtyguQ
cQbrqN9wVluncIqso24RQpoMc5CB7J1qleWBQTvqzMnZZIb85CDniOxqI9A9OqkMKBQWP8Rkx1+p
NYd8nf2VDiHkzdpQplrt7WytaTcuhiq3hJT0t0b2qABVH4U0kh22Y2MQI/m6znpVIiqwFZHockS4
rSVvykFXabSDhWg2i4/Y0UDu1NO7boD1zEBtt/TVqoWpYM65c3XRdU6GSEue9Nhsr6nMvGPvNSJA
LycH5Jc2A3gdy949IiDYPYs8YEXykrUVH2k9mD7SP/0cmssPzFy7C7Z2P3OvTA7VHGc+7oCQLQhn
iIalOA79yHroYULVC3t66XDK12LwFmo1dWe4g7HR0VaHpitORKbMDwnCLmJLvO13iSWsfqIYg7XZ
A/Ps5pj7sQTA7BrzsaMBf8qqg5Ml1LI8BT/Ue78gB/k0eO5uHC2O03nRIDSnFLa5RcWQlQ81Btkn
ZWdXzx4cnGRw/628s+4aF4Op2ZYUVCPAfqg6D0323g7o2GeJa9G0SOoTg7jhaX5w4+VsmB9CIVnF
UAHpihe/6LCz9SjC8W6CW11GNpsBedtST9XRGjUEwond7Kf2AjfJ3dQSTSnFvMCIWORbxuK1r3nF
BY53cV87fE9nMF5tMb1gqEXO+Vz8Mk0GqSBH/Y+w7m7I1IPa1w/nyPKoOUPa+TKrb/tlHXjKeq9a
Vx7sDK7WguUswCWAt2uZ+zA0hjO2tVtb0+XzJEx0osJ6HIq4vp8LZq6lUN5bofSQlyf7o9O24VvC
EwAFqLZdORnHXi/6Z+ivk3CS5+8/wOlmuDPXT6lMEUEnqI9rR8K/h/xUiWS5V65Jn1V1Hq5J6U1v
m+VNlGbRgRCeu6bDFaSgNUsHamUSKHWMN5LkKCGHZPYSnkasHhpDIjcO5U1TZCfkWdbNnLuVz8ya
ysNGVjrGaq/05QPzwMKPkDRumX3uZqex76pxZgzTaT/KcH6yCAOA2g9HNyoW+6Ys5Ac+k+C1ZoEX
gaVOWvUDDZoHGU/jaNTj2te7+OTJtnud497YLqF45U7W0YkybyhtG12PR2L5nK2OCWlFajhXrpnl
5a1c5L7Mhrs6G+y9V5HNnCeZh0Cab0pXjUr2GK+eHSjxk7MxyC0bD6VuM/7CFm2+KWQ534bJ8qhp
wGTcbZj8VJn1yrt7jqY2vOCDgeGAfKy8HDGDPtz2ZvZRT7350CHV9zq+h93mzwN+Aee+w3oickDp
+uks4Gj4ehurGx1nYj+bxu403HhSYaFhlc9m46FmXT49gt8Z6C0ULq3Z3Er0DNZ65I5YGpmfEPbV
2RZqfpo6ayPwRCqzFHQcfbgruaX63D5kFOF+uDUEhzwD4XqHVdVA+c2gXB+009DVd+TzzUGCF2JJ
NFNCl+NbCaLVsAt7gmvmyI91eUD+5ItxVjckC8GuLBN3X5vsPt1pdRwBYmjTbvulNd3LtyFXGNV7
CD5hULFSYHv2I0ZTrnsLrnuwCzgjnnYUU4w7QEh3ha7zHMsYRwf0/BtAt8SXgJqoAcfiJibOljDB
t5D76S11+3Y36jZxPhpwf2hVy1OjZcgOvKX0yRcbYelD7nFC6R3dqGq22uSUQVyl/Xbm8H+UUY0B
hxv6TiTFbbv0P+Jc728gMMcsQSNwnVy7M432nstQnZapOuHLat2h3Ojw6riBzvDY5473mszVzyhb
WWUqFXdDoWJw1gRmVtQczPAq2p+JuwAN2Jl3SeQAELB45c7qs5ZPw6uCTGLT1Uwc+G6+oGFXT1rf
0OZolkt+1sTrK+Bt6ojNBhoB22DMlnlq2FYFitBZ9DSeAyKAIhvc24lKzrft0trCdIUEAUOsFhVy
4TLUDpq8ZEUI09WxAs5D8dSIPQYDKHcaV+3ENJbvudac8aKOt1qfdfRohXWYSCzbd7OO8tTqzt5Q
ep/gIWQNhxkMDF3UJ6MQWpDlDYxWfHiOHjF/29oZxVPChMWPsPy/hJE2BFlRcMKZ5rSDfxjeNZZt
7iszZG/qZI2P9nTK49nyrWrKPxckLpkWIwIsjKB3VHOiIYluqYTfY074jZW2+mdvzR9tHidXGPbe
IS3RhzDXggkPQypwp+K26GTzx4g8GuOwsH9Me6056rAAEDR7yGUZzd5LD0IPx3fhLS7ddKkHetyY
J7MuWO0ttfS81NadZsTyxay7fSd69nhhgzkvaDxTM683YGvZKZqd+rEU3DkZnnTuUE8PMC/CrdLz
/hFBp2L1wHa2wh4ZDksS06uuP3t4zpxx+bcOSSvvE/dcoz9aWZuEK5gN4zCIAyvPpn0im978s4at
Css8cvSGvtmiR24bZB1zH53iqPvDyc34BpPpE/x+Z0MjByW7sDCgid1LbovlPPWGw24on5a4dQLb
I5I+4Tw9RWO7/z7Tq7I8uWY3H9VcRAEuZwDaBoOGBi7ZVkCO82UYs5olXk9RpH5OerrsTdHaSEOg
pcoKg5TWxvOoIELiQqbgoZxsStkmjrfpLAs8dcx3hQnaSwtqjZjGLJ48FxlUOQ3v0jGR8ejgMIWL
BauL5fwWhN0JGE4HfFR4ZSRhzekFVQl51rwXyogIZUgudg3Jr5PufFJIt9bIlFMjY0arofC1ZKRE
h6Rm4p9MezO/ZB6fHqnD8IKz1c1oTi99CevTTKXjj133hUM556VnEQZYIzoQDdL1NDeYwluIbiX+
rNDN4N47rYl3uSX2jG2xy4PXcGlNwo+SYemQ7265XZqNXnDk5ZMD9kRVs1hatdEn1++Qm9BPec2O
t57t1FwG2KpiDiiw7hNU5huBt6CYinQfu/CkhmnvzYPazaqr/FEvVnYGPn5cKO9uuzC5oBHqMxgq
pZNvNQuTKc0u3qNmn/QKEfOMC2qDgU0li1MuCqiVJPQcUk8le3hlyT4q+l3czy0O75YKsKvbEOCo
9hCWcQGb3X67ZAibpRUIJXFmbNEpx3Xc7A2JE0S9eilybR97kzaBWly8EvdX3+eWfi09QLi497T9
5AhcQEJslLD5uusqw08NLImG1OXCc2OcyEWR+aX1h0P/ffD64hlvx/nWMuL5FmFNUIZ6QcOHokzm
PRL7yvmwGmAD2SMP7E1c7LSVHbDsu8R5wOVH+PigAfmhwZswkSDVYGbCWHg/jJAeYXXEtDP1OnY4
1FQAF6a2vAsYLXGNKMubZOEPrkW2nGEFTYRnziq1EuH6hSp+LwuiGl2jA03G1SyjUoO5nZ9aNt8B
GyfraKbV1+rPFYae51sjzWtsLqm/krmokosdLcXimkeIo76dK2dP53dbTRaTzRGnzN4CCK7QKBeW
UewmNZxQOSXbyuP0rwseXDd2mR+hJodnZG2Ip0UHtLxh2HTW3DHcs962dc+d0Wq8mULmX9gS0TCL
cReH01Nf8VLW3xAc4/rm5H7MHk682up+Ntnn9ev7yloepCg8v25pPm2VS84Zx71bhfKmZePs2W9b
lbuQcnEFFKN8j6XECYIOJNUmvJFobLI+6ikxBzvQQpwfnMHDMMGmkDdtbZM12Yq0MEDMk/ia1csx
gzfCEQl8W1koPkRzdJPZPKkQ6xVK+tzqoiDMeMUEKaMbNcSB4jTZMjo1j4wk2S1M4zeSt4l97D1H
ZH9pVgGPNmG6AeE8GDGD2sfOcD9jH4R3y5ye0QDvqrq7Rclmnqb2sRECT58y/Fzq+PIN+ZaDGLdo
5ScQ3tTYdvbcBI4GK7QNQyDiaTkBC2qBleC+q/8ss9Z+bCrUoWOBkdBXvLisHamd0dzVu2RB+GFG
tLpiuLV78Nxvl9RJSx6mmNU2aCjDJbG9wAxGv9Hz8g8GFMEAh/LJSet9pSvj1Jv5q/IoxSzbecOn
x/QjyXZPoatu46Y8lh4VJQ7Le2vKv7x+mgM4Ub8EPi5WZ3T+YDJDtUe3xTgn/JS0v4FXanJr1slP
o0Q60RaSEy3uumOvtMYfYHxHplcEqIt+VPDG08pTN0JyhjVCghxxrfrLkvOetJSSKYlhvY3LeEcM
18lpZiR8upth2gAytozWbRZFDaxGZPFVYSz3tZlOXHFZf0jVnJ8k0eFtge/S2O36fOq36djWx8yE
Sj+lMzksvZC+UerGLiyTmb1IZWf1THVybDSdODvyyxNpXSXeJNOnKNf6CH0YQe/Rtc2UeYRguRfz
Zy3DiN/D2AOjWm6kapO9aepB4npPTkZPYioCGNwkOePk0wfVF3YO9y02Gk2dUFpqtL9Zb6yhjs8T
augEGI4vjnYFOUkrFbTbyQjXHtHVm+5o6LvctbyToUkqp4U6Nlkg3zQvpRiNm94xzvkSYnyUux8y
MT57Yg/RxwDJDC2sTpUX95mbUj5Hcxwz7U0CgfvhflZzgpiFXwwzqs8hvfz3X2nayv+3AaHiEhMn
uK5HZs1YuznD84i44FwWCVhbdjNXjnwVGGfhpvWVZLbrO4aV7RZ8eQ+MGRnpj847bkvUn0n9w+0T
L3Bbc+dglL7vox8KnQ9cuvwuXdrK14qedlw+9VOBIGiFkloBviamFHLVnL0wPoqRJlndvuTy5EIy
rZtqSQK7ktKflkgDXnKJWmmvcKKKU1Y12q7NOxhy+nQ2ykX6dd5dbeBwFnhFALs3o2Zw5d4hnwBN
4eRH4yqEElXQGhFnT8EnLNfDZGit1fumlr6WpySv9OjseH3vUWdAUNAmv8nr4Wjigbv6Ocg9hEzY
pnTdFsQTskYBtzvKDBsTQ1KSfswV1wjqm9cQRvefNwLS5MeECBQGLPYHeqB6FxbDDvNOzJYtbd5G
eYHycUALXKgnxwZTWSyghAZvch2tZ9YPHMfYnWKg1CAU6JvIxLWo9Lu4Z+JTTnJX2W50ECCXc538
+CbLy3VmajnWsMnq8f9RdybJkStddl4RytA30+hbBoMMksGcwNgk0Tr6xoEdyLQSTbUorUOfs1Rl
9ZdkVdJQg5f2siEZgQDcr997zne+zFbnA04a+Vg0X631OpSj8egGePPM0tLpCM4k5fhUsInW7HT8
++sJy8hONAhDQ43deBzyt0pWb1NSgWthh9ryhpJLzogtTPLnwemVHIZR0IiOg/ZYxKKDTSXKxvqh
MpDO6nZbLJhpuOfCeC+ctrnCdeGN5gi088k0d/pAl4/pxJSa5YX9HGnKFB0iuiBrX7A4t4Er12i9
DU60q7gwf0CEDWdUcgTFxAJTaNTcM9tcyBmSQJHqw8EVdXIaLT1BvoLRB1W/jjtP7d59Y6xFGGAe
RPk8e+HS86tpB7Q8cTFYkzT1TH5JC/iaX2yBn1QEPffNv/5ZG600D96bAeKUO844YlFiU+E5WdMk
y0+DVYpTUrbeCkIQ7/1f/8z06niL5O2v3Wrmgwx080FUwt8T4n3FrNIi8uXcKjqskAuRlx9eSW8/
zSxI86l7UhuvDKW9nqkVV6OGkFz6LVy//piKpF4GWEgSSCQXgyMvZY9K6LHFWkpi33zIPHwc0aHP
q4QlV/zp09HeNNwwq2AeHVQvtMljk30jqGNwcBKv+Ewnf6CZuQkNLn4STRY3ZV0jCQzWXeT7Z7Op
WEsc4Hz+xElDmtoxVFRIq09qelr2k2BN2zl6zGvJpyQ/Z12ZHFnEVi4ZzmvX7hSgWVLNktsUXcJ6
GNBKxxejTtJwRW6BSS5BjlweEmPLIIU2hPE4ql9IYdMWVauP29/f/vNfWNpjCPt9SbRDQG/Nsa5j
0SOhxwm2wkAQbVoODVdtKTl3PVV+hAfZmbpDHDbiqdPM/Ixjb+dA+apQG75mZmo/dq7+YNVY0srI
zV7NBPISjR8/QV4eR+OuaCVeN0BBwRR1HKDT+Ryk9i3AvwABSwI45ga4td5pNi1Qd74zQYiJaZj3
HRQ/ixFFNBnRbWrKtw6s02Pipe1rGx2GcS7f8CTrD0yUaAjnoiSRPNV3tdW4q+4zpKxk34RvMeA5
wZG+SqzYYwrhaQt6jMAw3QCNfu/o71GjYz5zi509ERaRtdArx3zqHxKreTBH2ryWxic88drX2L9e
qppheUi1BHqPCJTJOM0DzOxCWCZd9Tbcml1LOQOEqG389EWz0ouoXMFNhL8tTiHpuYSHvc/FvtEX
gpHNd4H/HEWHkDtAImCu0rI9xV32PRXwOrEJn8pR3zDRx3yLHnljj/ZByCnaTD60Pz6RaiW1al+z
ax/KugS9qA1rPGwvpH9r4AUoSRwL7Gkhm2Hz2wCp/Jr6uFiyXAdbz0n7jWRxWwvEBJi4ONIZGhVq
NuZnje1lVw0MHZ2Zg3lCPbyacflA/zZei2rS1pXRs78oZYfdp89JIY4AA9Jlqn5iENID71J6ofkc
Uawy6KhoRtDUlPs+9uZlUbT+KowLh8HriEyQqsDBOz05zcoVtvYWW/2LwIexTr0kPIoEq/g0+a9Q
9A1omYaxRwmZbXWSrJZtTJ+nUFEkyWAfimy0f7qI1o0sp08zoMjnGBRvXLeJN2YW+kvLroybrtMJ
EnIMXjqcPMuS2votyDPIuJSN92ns60UZB9+lE/LTNVqICEmfOa23isGKQdAJTPaQBrZzgQ8/YYD3
1sZlS6eRaqSx4GyiKTqlU7QrEMlDY1+KCrSdLkvgrxOtUtdvHrW+f62HmNug9TdTMseM13oLZiM1
uu1Wmyqyh1XnZ999hbwQoubZs4fwiNc+XzGG7bnXnPBYaQW5PwQxBWZCmW8+QuTrAGpMELZzudLC
KDiNDBdUT3sRcfX3o4kC0WA4uMu4XCvgLBP6DNExtZjNjVX5N91vzXUQMiBLlXrFr5J6ow1uwQwC
Dr4CgCYhJ1dL48ilj+2pcXD5zMhwxNzqe7dt9nOG+9bRzYuB6XUJGwjkORGrLpeXzknDU9/aa1dq
iAPz+SP1/PKiSXg8wPThzpGsAodCss5W/sHEmT24T7+nFZ9JAMoR/Fe6nWFwPGAqp1fOjruqv50E
vI1da+NjgX1/0Zr+05zH3dnUGGMiE2VUaSIvdN5td9QXtZ4265gyoLcFc4W2BrQi5ummOzl+8Lm5
9CMSKVMvyz8R9YiwYvHKOYwp+BCqgJN3xjDOm8dZdWkAeT/9/nZGA5JnlfnCVNZZ+V7vrwuS5EYx
MvhWv9DV+5kGWZwEHbwVWYL50pXArAqIZgsIAERnAyheNHHnMw20/UfMLfk5NAELmzI49r48BZNb
naWDrkK2Q0E/cwBL2c3FBhZasopm92qVxCDEwJGPSRkY68qnYxNHUbd1neTHF7I5I+tdsIhWFwag
iJ0FQXxmx6bg5uMKT2x+/P0l5wFbybqv2SR18zp3VXpoQpgTRmG/4aaGRxZbj2bkR5vfTyf5Thtu
dWP0SpYnKs9YbzknVP2EzYh6q20epx4GWyAnyYpM1sDA8LiE7aqMCmWT2AePMNPDUDtrGTL9Cwfc
DF7OsF9qJeoRPw8WRa9xijKNGSvTh1/1LtLN+BV6O63PuX4cZweegbpEtI9fsepE29r3iqPhTsWx
7fTLnM5viNMBb8bcWcAqCM3L9BHHEojigMQ7f+wfQnyIuyQhmUdIKhkfuWpAhbwooU3SbSdgJ5f1
pmmFd5qi5isip4dT3My0hqY4cSYQ/X8rhpZ2UIFzysj0atnadsxhDPveyPHMNn4GRERr7HnPboiq
fOYsuDfNScUuGt9NhI3RaU37FFZXMI7pUzJnF7uOs8Mky3uiquoCa/uDjbmroZBYOAObZud2L70F
eidEfL83jOyjScN0F2WeuyXs5qsD1QQWtk/cXUIPTnVcOkgoTBHdGH1H85fMtGrlw3CyMz9Ha0tv
QgvKhAthHOcg+2POCM9GAPKcb0OxE5w1F1Njm+eBQn+ZeeVd+L2zE/omrNwRDVVPfIxd43Yx6hhL
acS5ksDBS0oXLy/wORFblXzkVfuoI/R7cGprL7htziAirlMRWvumfop10JrIzJhIR2SeKqGga+Ej
b1tvjVFGW3jT4CyqUNQMAgqon7TboT72GOfdKaYr7U35ydbENUrE36qgWJd1eBlZS5ado23HzA92
umJtJXr56LbGW9XN8m0uKNYrJt9LLe3fUGLpCCLIjwl15xiUXfXeABzeF22q71u7mkBgWe7ONdNr
IorVKEv9gkv1DFIoOA3NG/awZOWbVrctNY5inEj/9Ml88wL8F2O0QMtmHg3HpCFT0q0RpqOf7Wc0
CtAcx7eaHKYtI1PsGa5xxC+IvlBrbHp+Q7JLYyfaWLP9/ivwoytP74IjjmkY36IkIsQcumzTC3KB
gC/ssgG0OEaPYjcyalmkfWluFWQpdgftUa9id2PGKuuE+m/t44TiaGd8SGG5lwzqf1gE+smNJ1gV
nOKX/XjVwbpvfk+ssQPUJLfrE1m0w0aHU/VbLaV++hxj6aBNRvmQWywEmLqr3QgqdeOEFOSm7Tdr
xoXVRk9LtDckTNVVaCxymVAyjG++ZTnH0KYWiUFMFJhxj6obrVmIYnO6Uktz1q6dSd8sjHPKSKmL
TUBuhzP6IIGHsTCUwfWSqJ5tR34VezEiNCzuj7P13kE1XJHRoqiec7+uzAAPvCknCAo8RbjG+rWs
pmLVgHQop4vNk92bYGlFWeOMF254zszk3g5VtC05Na2qwEmfJgFlxqNBlMdZBXkF8qqX5UdzcOe7
O+evVa69trExXYjzvMVlhnBGzXTbCsd20swc6338wnajo6NxxEbgbCSqx4TOSRxqVHbw7IOmOOFV
2szKpo9/tVjNnuUdGn3aFZovVukURwcjHgvyOnjoa1zfK6/ihK3pfszRwEXQ6Cqqdh2Sx9Ro5aNJ
jKiGqyerSyjfbI/MCuxPU2eSVJd+uAvouy3aaZ43WtQRBTvSjSC0ddoUY/7gN02zmeoSrYGRYLQz
0nGtz8VbLNH/Z3PUXgITOKgM7Q2kYgYccbANjcsQdwnZk7bY1A2enJlDE8SQDsWacR5UnYROa1r2
hQ+Q3eqJF2Lqb5fFg6VnzUabtL9mRiHp9BDC6FcC2+wQHQj8C1rU0l1nbA974eS63TFv3PDkthDS
oo5Br2HNxXooUn+p9cJkSc2/Es50c9+0Z6lZXwP+8y1Sb7r8WvLuG113dNRprHEbgCBlH20Mk22g
G+354ohwsYx1t31B+QRmyoz2rL7R3tQaZuZ184ee7tYcaWOOEm4tL51BQJv2O8jAzrmxom0QDJta
+tbZ0Oocp0feLXoP5AyxCzZqsoPWfHSJzZ5CL31Tiz9TIoIT6LivGkXmi+lryybU9a07Bqh5wFJs
5t8bI77QsPhyRYh9Q1g7+N7dEsDKSEzzHO/m6cMVzrzEDPbVYIzhFi3Ba6otQc8AXPutsbZMyoxo
cKxdEP5Net8H5oE8IDH6g1IIVmZ/NgsTJ3jVYAmNJUy4WRu2UbUi2mXPss+2OM3x1jAI3WWDivfo
unepnowHT6P36jrCZVjurUgB0I+J3wimfPOX8OzoHGKPXbeG9jQN3h98ORIVuhj2jpQzdqRsvmZq
mxLR8IrkUvtlHBWiLx4ji+3Vy4YfTU7ZJpY+SKcuntZ9IJGGhJnHlGcw2Wlp4Uw6M1TiK/uD3lTx
wW1QGWZT7Z5I3RELLS6KbRJDYZuKbMDhPX52loFN0+5WCMBfDKsJt7rfwBJO9Yd5YlydkT/OdMwk
tsbGBp728z6djUuukkGy3KQj7I7EOXfctb5mlZeWNJGFHlh/2lqL3t3RoOWkMeoIDBsxLx6iUCON
bA4ueTdCjp2t6Nxkxn6y9fHEfPEqW7c5J+0NaDge7tk5QgZnkKJqJwZxHO/cUx7GX3pNTe7oCWps
N62O6P1ueQw7ui8MNUoYsA16wetsGS8DFfqaGeAMLzEDgzVbr4JRD4R1Ua3tnCZW7ATNCoRSsNGq
6cPqwmqnjUjdkhonNd7bbZzn2P+nIfhPdLSGUm3/o8jXZdcyHMMHMqoDCuHv/40DkyUtn123nG/0
L7Utmar07aGn70OO+xAE3ysfOL7XJ9qKo4tYlWkQPdjEUHfcaa2WaBs0JeV/9qL+nUkjMEF3O6BF
sXyYHCL+vVPPrMcyNRoZv5iIpBfm2I2XSOwis554FUBaJtHvwKF90VU4NQYb838sLv6VDv/DRWET
JprexCdomBR7/05abFA4DIKspxfAk0ws1IFcYoKw/OWIh2Cv+qTGiDt/AH3djewaHA7UoY/UHqth
Sq1KTzk170HnG//82v6frEe3/2Mo8T+kGP/fpRv/f4TVJd+YPGIMzP+BO+m//7f/8V/+67+j6v7r
1/2LO8n8J92jWDex+f5DtjHGBpdHwPoNKeYp+Rdnkv5Ptu05Pv5k2wQ96/GAMJv/X7HHxKYGyg0R
qLvF+X8xJpEs/L+nG/M90HcByzH4z1SC93/zKHqTUeDVybtnWSEbFpHxOPjDi8VGHTtUG4n7x87j
x8wdKL3SW0lbucvF95xS6tuAxqxm7Qw9fBORXiUwMkd/LRwzowZLRvLYdL6CA+m0n0kVgRN6J+Xp
NYpxpAPRkSuM8dGiv47kkVTQMxe4VB5qQSVGL2/WxavngwWyVJhJSapJR7oJMIxXm7STgNQTyyyu
6ZipY0u5daaZoWbyqdm0NclLEfQ2OHocA3JUkvnUkKpC1B1RffTAtOJ7IHUFjTNVk7fHRfWuGUA+
DfJZpGs+NFa+962X0BtuqUpxKUvM9+jUIZ5lpLywUGzdsjtpnfbMY7yKY+0N0u5WBP5WH+s1cWCL
UUz7rCpcbKMO6RPzQYqNHmab2l0IkC7zXB8dtwcMhNqE1mzh+CdThdM0pNTMKq6GIM6NBFjSj/Yn
uJV11H1WQl+DGEqKF1QZZzoO14kEHAN5nUEiTkYyzsjH41Tm92CPn2ZMY5nsloRBGHJUhPWxtsxN
G4hScgYm9SJTyi//ZWCAhuOzPXaO/5SN7dn14B0a+5bkHltF+FiS6AqzXjG+AbuCwUZizELPghcj
XzNZ9tcgbOHYWpuwdwh8YIOFpRKDje9Rm8zRc9EX655UIUm6UEvKUE7akCR1KJzbdilj5CBTPx3Z
40+NiiiKySoq4uhOOiIhVtoJP8Cj7pEl6JFu1EvrrAfHToUeMV+8z8H07A/EhqLctUhHUopcm7Sk
gdQkrfeeU1KUXM3/HEHcLgbaTPVwFqG2rov8RxM98vLK3UfFSJydCT1CPv/GiMGPI3J5dp6j546h
ou6962Bqa5gAYY+4zrXYeaFw/eKrkhB2zyC9REV9glLIUbmSU7nEcb3L7ODZMUAooMpixAIeyKup
w5rUvUVS/LT6tEfbdcLeA3EobO92kvEpj5+wCQyF86ll+Zj0lICK4ivBYgjYOeQIYBQzZujMnkVH
yX2YC2Yk3YaTKona6I9GnVGODDiTQttQYAWjw/3bR/NFt7RvC0cSzeDq7g8YfnnloFyz4Mc2GU8J
y/8eXfGV1rA0OuqqAvB8ZnvZwYnH1x6m8+i0SDtp2Gvl3XDWWPwAJczRi28LWgGPANpA0aKeT3sy
gJsSoEJ9yXSCQ+acSxSk+NFzrn9gQTJQzFq/8ddTfg4yHnB6IbwxBT/gUaJPo+tL5ra7JiDpUb2f
IOIVVUGPMspr8bYzj1He3l/buV1tNTpxBM6Sz1qs0967Nh5yozbhPk3STyyADEzi4G+gDMPeiP4z
VKbqKVCMJ/hJVoaveSj4IyuDN5X5mLe1CQ6hEw3XiGk2WbWguuGAJNI5iLY6UvaVu8l6s7Qcz6bQ
vWWub7N4RAmjPqFWNHdUANi1m+CEfmHhRezibX7TtOECV/IHCcK82p+jStwnkr0bp7hbJsurv4cL
haWk30tucZaS9meQ167jeyaDka0Y4HO2z7aGj7Md9NNPAt0MWw9AkOrF1lJkpRvpDkffvdZh9FLX
+Q8pfNgyEhiNPQL1WP1B+OSBVXERbTJmAQ2RtP1fGAKHcrYvXdGtf2F0ZRgTgpv/CSu81A1DIWhb
pImPnrkpCRcE2/0DK/czVREkPX4PeL0RvaEswfJJ593TsERx+6cRK5qCRlCERXgNwBfj0XfMt2gI
a/jPRY9E5aGrDP6Stpl0wBOmLWmc1RDq2Fj0bl0ENIyb8EzskeHS11M3UsI90QX5Hdgo7QHcfoOj
M+oFCM6PtjgbhgzwcfyDNeyCblcYBHEokkGPHwQt52yCK9BFeI07jqsOLeWkj7deZF2LfMPIDuZF
ggovtxRqxRqXoiQRXELpcjzzXvp1q0YLKxehIIEQgteRJhxChqTaNbiHIubFecYzbQH0gP3QoyNd
9GH2M3h7c7CGBVrjTxXGOHE/KsZCpaNaMOq+gydDG3eeTIb6PCVGCZ5AUcZAJV4tw3rIlo5nIzW0
kRxylAAB4nS+/0sSNGW1ouC4DyWwEMd/nbXoNXZRpPEBKgfR6vcRY9MkYFzeB3w/qxo3MQTUO1kt
ds951QFRUNZspI3aheruzir3x2ts1OP2qQZV1Xv4PX8vHSMhBC18Vr/3ipbJH8C5D8CXbmM4rqdo
etJBqNgGchu7h10QEDtutg/t/Md2LLkIzQtzN47QmYeHJT4PsPM8we2C0JQfLVrow96boXV3xknY
62ktA4n7UUPknB7CbPCvUGLs8MwUy578KSCXJPjiiiAbHiDALzRkKngCY5cG4qCucwT93Zz8p84I
N0PMQxd2J+D2zcqpsSe8IRUg00Kx3ayY5QCt7DKp3FOp4g4J/CipoRZVZ2hrmcU/XlfdEwjwReZt
3INgYAd0q0Gi5AOENgFlZ9lKn4mPtlHgrmTHbVnPTbtyYmYVVE4Ll9tuEnyUozn9hF5z080O8het
PkyhkKnQ+Y1c8GTNkIhcyCaFZFReYteZaaDtZNaXO0W55HHbJ47RcyoI1Bs6Iv4mFiYwOFRmP73k
XKBwacqx2CR8i7CfSDYuTolf3i11d8ZsHzRwFDfFexCgSZA7buJSP7ZBtHdfYyO96HQC1HNUw9u2
4lcUgMgNkvmBZCTa6HypYE4dpDBfZ1hqk1wV/fxTIwfV+/que/zrLBxPDqd7ChrG1RY0NI7HpW5c
66q/tbJ7UZq6ZBB/fnezXqLoq2KwtxkoXh9YnECERI3wgxQWogULZYkNeU3v86vV8bVXAh8kq+yv
fo8+ZLDJtTVjcbkscKjkVnTSWrnSa1qNCl0KCf+WdRN+oOCM8Rp0axXvGfISWmrow7IuH5wqeKl4
6vSaN/T7FgmNWk8pPODYvpo2OEpbjLhT84ONx8QbxUMdApu3Buuqj9GLq2578h/KhdVlxwxjvBYl
oGctrglMsyqJltMUrvDFnWr8XvoU/TT9KsDztpiD4aT2u7RJ1CZBgLqjvdPvlfhEWK7njM/r934X
dfbWX38ZJb+/KHjmb0GQ9/doeh8C5zkYnb9dm2wQbvO09NzZqMF+2NGJBLAfGC3FC2JObUOnhaK9
ar69tWkM6fDzCTF8TL2DwvCq7anvrC0t+Y/I0ZkMOBDqow+1wKulK2A7HvG/4CuigMHUEU1MSarm
rtZ8ZlG/rBtZsqn/PoCTn5urbiJxPQkXtqdN18KqnlLXuLTJ4hc7WulDt0ZdG64bf1oFOu9amnx/
g/UEqqOOatBZhSV/bDIH9Q3tpsDAlRvc5pqLo1abWhD0poMw8NPPlmqvsoKbeq2Qxz7VP7ZIMCA3
flnq4GSjUFEHodQS2nT65XYBijcXRviiviRWRBWFCbaFRMcBoPyXAoaCpZuCFZICHvzegKotY1Yf
e5sZPJTqk1drlwcIKdGMi8uKVES0WiEknTpzFTqKKUAEUBL8Rfd1KydxanOMvqYLQrxeNqxbhUEa
eYMYgSiuatnpPMmDs6Y45lur+lA90n7/NLQCZD/3ilPdY4VNVC9a3YdhzsCQb4RygD1MXQFIk6wy
LC7SYldJKxixCoQcQdZ3kolBZPwJjHkr05vaBzSK3EKENzEvbZWk4QocVROlgLrJ+jk7eyir1WYR
5vjX9ObcStqPyrOsC3iV4SfTvPMvPadvVP0NLVtqzVbOXkNZVUFI4OcjqWErLx1EJyHuA77w9z1w
4kNwhDjHeVAMHZaLWyOJKyMgYjda9V3ySZXMxgBf0pxtb1Y/XGdHgXLt9t4RF4uWo6S+xYC3GIbh
26DHSLIXfId8/ptWBopNH212cOt9rjTAWBZcKznUFp3DsndfJQWphTBuqcGLWcCyh3mq46vp2Yz1
+a6PCCtbuq9+OabrMGXbGqoO0hyvsEZIkk2YVQ1a8Lt/vpCvaUQElSLhcm9q0IKlw9sOdD7K3xqs
zfIftRb8brskUqA5kmcvGoKlPrP5UZH9ZUa7Mmt+k1DPqleuLrSQLiBTBpqhGrGMaxDV57hzCEC1
AOKgPwbunzSbou6WFqBOo+CnGgFgL6/f0E5D4gjRqfHFqFbwhcEqpCjKFfpwZzQXik2FA+2E3Z9Y
zQGNo3eTVshoBkUX8+eFz2iCS52YkcIWrJuKuBQYxaqIUl8Lou+zMZGdeQy0k3SfjBJxq7aSvb7u
q2FPviwA9wroKWHLaE5GDgPcAPoM1LwxPhHDPEJjgHs8I3eyO/5Pi6Gk6iSa1BadYHVXuUwh0XYx
ynVAZXv8mwlYqh9YS1u2jzPIQCnCg1P122qWj7/EZnUCzEI4we7fKkGZU8T8bHXkSVKCb0vtK/Hw
02kjTnWnfhocfng+uZeYuYla8oSHtcbsbkXYMJ7lFBLbnM2wHfB4sq+Egb6O3foQWquSySiPrLcH
gnpVO19v25RYenJJUVYiPv8Sk/GGTOgb8dWAmZolETEipduiTMvDmDjsmTEo09Z8qQGby7qDsFx+
aq77YjnimZbKMpzgTyn63+xDyLVtVgWJRJUhRVvvC46rwsy/bYumDDhGQlERQTXTW1CV58FzX8O+
udpSfyFI+i0fKSJ8ncy5k2TZTQMkQY67Br+4sYSxIyf+JW2DC1jDaxTMl2C6IG56SjOOgGOcbejz
n7w5/2C+Rl1GR5/cj6zMHqAdHka93eWj/BP3bDqsEQ4nqqKB6I2YIU9zFKDU7C0SnFG9dxIZ0C+3
MjvVCUdj5qdx8ykL4Cyh1SAXIBfclMdIbmcGAwl6gIiaU8Ms05rybHQac5XmOx2njam3G5dMGKOf
X+exf6+D6SFLH7D1bKDlNChM4HygCyaJsR6uqLEegnKIyWUZid38aBF84+cfLtEQr6o2vvu0TPqm
+xk6kO5dVb9oSUV8TLMxTW8zCVSqcwnIQ9wKLCIIhg5mO78VXoq2J/qQoXnIlagqyT9rR0fRrO0p
UY+mTeerHEkcylLmhDWE63R69mT0hsJX+U8kciL9nhjFLYHJ7JxZ8rzxw21SouQKfO8JdUnQAwbA
+omosu4YAmvzyVb5LJ0VMDWxO6Qv7roHvbVEokV0C6TYhskw5QjzVQz2htZqnAno3wy2h+Q423Ao
u+Wp+FP2AwYr4W86a0KC10GA5wqNYCJwmZdXK30TPds5U12dVQoqauziYxdAqrPQwzZe/3FD75Rt
2kmc9WkTRmu78nd9D2g5Y1AzksgTa9phQiVt62i60/GSuPW7p3XfpV3eK6ecF6N0HiR4BGtAs8Lp
EDWT8adr04bk2eIp01CFJSxWTv0OlPh9yCJ8H7iVyrbetHHw4nbIU7Q5ZwLPeo09fJnkMXL+/sf1
i3I5evFX4Z6zJJuWhgrZyGYkGebOcgkKxbiJWZJKfB4ffEZGtCY3NbXbgIOqTs11CkqjxbqEH/hj
CEr6hj4pIP0bLyRbtCCuF5HZHcOYUZ41ffnueDOYbbSjcUviFq4vrrfJu3hGQZusubc5GwChkkOK
1Rs5MUlsF+4pTwWNl4uO1iitqbXXdqu+bJ+S0X9RozPdyndV2e6CnHinEkgQD1jdxkvbSl6MgNlw
5NT7koOBXTOkEplxawUDlVoy6mpfDBjAJD2BJPLOnYjPfYNVSwT1nr7mnWwPbLplcshaVtgxPaWD
uBjobOhCXUO3307miNt7fG/D+oxo6I4i6zw4z3pkilWcRfssG16dujq0jMzqx7TjAGHaw2fipLRo
tWeQhDsUsyctQaJOlC48gWH6brvs2deIk+deY3pHvj2D6g+YAR+OV9KFCeMtU33yBdIvl+tAEvS3
zRGLkeYZASH7eLRzDPtvRHViuLW+GFvyNFupiIABAl2a1m1ff5ro9WkuIh8sPlr0aovWKiDGNend
z8y129jsB77GmdB4H1H7kEVKz1G17JzoB0TXyuVMZDMQp8hsIMG47meEgHUxu84RveLjoFcn+i8X
Zk2I40hmgezCoW+YjSM5UVk+vDdzQqREdNHo+S1gPWJEau5dkD1JUZ1wrEbLeGi/R6tZyq6/a+Zb
GWffqCLoSI4n1B1HODekDlUeek9fbrUseirEkx8Plyo6pEGsnBeogAz2p+QYlcYZn9VrCp5wMerG
G3rGrUe/19eIsz0EMt1Toq6HOX7ISrllJPzUT7g1TGT5sj1mafzXL9DZg6qIPQGcIf1EgX8dyU0S
jruZCpfjmQoMQUmshza8alP5MsZkiUXbGN8T136Ls2E3dDpuXv1r0sM9Es5LkmYnj9jKMsv2WSre
kig9w4FvZn9leP5bDvVyi1aZYUJ+Fwzk+o7wLMOHyczoEPjLlwgSpXJGwm36Zxa/x17CoudxERae
Z2SMcZH9bbXgNhLQx0XZW+Vbqtu7aAxe67y7h03+nGsPaRK8VZ64YJTbB3SpuqF60gpyPdOq+SOb
9IvR835s9ac+iJ4V0MPOTlpY8haBeDEqR0WA7tML9sXEoBqZOHzJitAexLgdD5K0r0SCv8A/QywX
sFgniCil/joEwQ6H6mbIxMqI3ItO5JAXVVfROKesd1564q0751kr5As1xDstQwz9bpFtRpgChBgB
/VeNstZln8w8cumEdRug4C8av7qMjHY9s1rBrXzTav3DiNNLAVchF/HNc7I3ztT3QAsQSviPafjQ
ldY5a4km09KHvDiY5XBN7fEUlPIadm9p8teTzU49S+ZMEeNI8MsGIVxTdMrwPeGzBqDj7AYt2NsD
NMexfdRqrkVe4sVrmKIa2ocYkI0m8sASv3ThD/CovgZaeysN7Y6GAa4r/BtMsOkOsfoDYtcaMhC+
Of8tTcdzDml90RrpurfstZaYF9NOn0osTFVvfcNHcJal2e0mDGFzVh7F2FxijD6RTf4wPZ0Djp6j
+mG05C6xL9/ScITuzVOBT9DOwiuKfD7uNrgXIJv6ZyoxcnIpYxFUUKb6SJ9KCyMs2Wzc3hrEAb7x
pu+Ku+dHJN35f4bK/Gml2M2c4zDXndApvyzcWO6KuHrFsgSDpal2Lm1fUBx7cih2DBW2vhWS+K1v
2lQ8uPoHs++rTSw1IQ/WjkYeUo70K8oDrGSkDATeoz/RYRnil4R+2Vx4t4JDQq5/ZL25tU1VD8zj
TTkzfH86Ma44G5O2wL1ydmpaTUTZldVLPGlAyBkhuAEghcAvP+OnoMO4AUOKJqku69c2lbRQamz9
VUE6rgBrlhFwLaanvB5/Ku8ezfpT4jXfWmJA6dS4+w0ktI1gLGVI5FMUuvRPlTfq3fRIPkHEOkZ0
jlxI9ClGnoRYP1zOf6zKPLt6iEEJCZnvhtfKKj4RXryY03MjuVutxHtqMxyt/5O981aSXsuy87uM
jw6oA2HQSQWkFpUlHUSpH1pruDTp0qQ/zhi0J4JvQ8YE34Ifij3Be2/3TLNdBq3u6K76KxPinH3W
XvtbafDdGJLTcTGtpgWGhhejYdIFJ04HKA8PP95kOButozFk3UK2Y3AmOaMauTBZXuiB5W2FAxWC
ndZ9RADvF0EanKSsXEMVAaMtraCkk++eSGfT8NGETZ3dgTivslafaG4QDF8REK/MSfEykfF9CTyY
KDPYY8TJNz+ZRuTLl3PSvF1XR714Bvdzk2l8dtyIiBuSEFCvnzTC6rWIspm3e771UXJiktupLJv+
WbXugPQGxeC2M8hAdcCXr2ut3sHXWjdKCjNZWxOFus/IPFabXeIz/B6T/UdurpowNan7jDoK338b
i+48yePRm3IGwMJ4oZPwmUjVJRD1zS6lpywTwaLiyUq/W88jPZ5iqzWb8yTGq+4rb11+p7B7pDN5
8iusvnNA2ygehlisseHCnpTXkFLT8pi2LAlZFd39ROw0u3+PlFU9Ja5SaS5EtSfRYCYStKaM/NFK
FUeD+eCV1h4f3DHXi0cPXT/NaMF2sGiy0j6ENTOJItw140tOREOpGJycu2dsV3RbDk3Y/RJKvy7a
yvHjdg9RBKGEcYQE1oFCFwJzWX3O+pU5Wg+4s3Z2mu20RFoWZFbWVnfL2g8ltC89dsw8RztvibwY
mh0x4sh14pgk0SkIwkNhTFcFClFc+GdLQidSoQrVvQvebY1r/BYr4lPSQlfLVi2SLDME3+AwDknf
X7SRfTwwifD035OIpnO0Hcr6g1F76tPbwOOgV91+rA+YdpkLP3gK6IjO4Km2tkqhf3upddKV+GMA
UbFIq4QQUGyq8EZGYsjLdV5q51HV75WcbONEWxVR/Wgayfo3Xob/GyigRkPBtCxdgcejaJbxByig
J03k1hRCoRwzTmZdQhINGVnD8W3aj+YUX1VeEUtGlCdxZwzRWn4+wN/lPPl/0FZi6sZ8Kf9tW8m/
/ON/+pf//F//wlby59/7V1uJ/CfbFuw7MhT7P0JvBVhdjEqMswErxMLyG2uJjRfFNhUF75k8Ezf/
j7XEMmXBSJ4MqxavmvX3eEv+EuQoVEMw/zx/QE0Rf7AzhazkrVm11YOkGWs7DFzKIrTBAiZdjd7z
m4vzV55TdcZC/tY8xR/QbVtXdUwssvUXydBxoMUC3lhCu90/MyHykx8h1ei2co9iZnbmVaRXOrWP
c0/O5gC8tDElmNsG+8gwubVGR3vydzGRaRDt2EQRbJqZGC/RTfkbn5Yv/5ef1wC0aeF45v1S+ey/
t934RqI3CQCMByXKz0Xcoa9rAaC/nDO7NIZXVYF1PWv9WuiMY0CCCiJHo38wP7gnZ5k4UtlpDTTH
sAeXEioPU1R/2k0FC+zTsNKHMWNvxDlD1mrauDButAbXWuWyWyK4pdWFB4GdNUAhxUDyldnzSe5K
Pkro0/Isdf8Nl/6VOdG1pWKXhyooM25s9/5n1uA4trPgO7K3ksSsNvH1epy4oNHuWsFpcSCyg7El
0KhWHa3zgMiwil2ezTVikwVEtA7ZdON59yXV52NkO2YZX+ORlNikRzbr1EsZlJwlGFW8lnHv+Mq4
gfe5sKzJWDJ+riw1TpKLWIIqU1VPCAlu6UXfcWxfqtS+ZSrfzfMeEoqIkmLCpqiA20kdR5mhU27Y
lB3RXH7MdYg+VyQRpUlr79S4/4opWDQKF/AnDfMe40pLs6sglA2UPxW+xJNiDO1Xrqq3pHgN4umX
Vsg36scTm8xBn6slJs38RUMBpVBITRRUJjuPEjrJfeirjzBRAZ/IcyIcNqqirx4JCyyQnZPcIjST
owebg0mtMFMtDTHee4UzPB4uJ5YpoJk+JkRrNPXLRBFoUwzCU70wEPiBhxId5bOfa0ad4lHMVSRD
xGDe3olFO4VUGnFImjhFp6D4lClCS1NeeVQxbdrT0eNiGs3orhQKV92eDlqlMlGKGSsSvwYKXItC
t6PgJbx2Qy/qBM+mpBwuKIttymNrrpPbuWKO5tq5p4jOH8lVfInmylpQYjPjFLLbHukGviLGPwtK
cY+S3KI0rynRg7lWDynaM4p3mSJ+opgvKOpBhollSZnfV8HCM5Jb5evn1hBri+A50dMw18wBRdN7
ZhIvpu5bRkN26rYKhwmYmtl8tig4ZMx/jKnUJ/LXVuMIfoLDSMahROJwUnJISTms+BWnlpLjy0wA
qzppm1cmFSRMCo45CcedjGMPdAVMI1Q9AweiLi3dOPyWmuegnK4dc1JqMVxFt/NEcko4Ug2BOOIS
biTvgvAP2RledIKrvo7uEZHFwo7PzBq9JxzUfIsT22Bz3YszojQBno24135LMCGmXeR6rFXZtMz7
AcZjBjnH95mbhzby6ufDYyseOorKWDMf09A8dAFj6IzrF545S84rjwT0qSRp11KfOGlOykwwBLEM
N6BgabyJLnitfs6s8+lVk/bM+nMEqCSMaDz9HOUcPCmPk11e5CY9ELYKPPUBG/at6Kct+TGfmmje
ohq+TjBWN8aZlh0YE4XvrrXSsyjOaZ89GGP34pvSU8gxXM2fAzJ6daBOVuo/2l767TcyFgmIyiaH
+Bn6XzeXtveOku87qsfwe1BUn10auEHATIVhRpsMYUBHIBhZVPDQ1k6RS88SzbmscyIEBYTM5wKB
wUJoiBAcdISHCQGiQojoESRChAn4Es8yQsVABAOqBVEFF2XWMYpZ0RiRNqZZ4qjNjR6bGB3GaxIy
lD9Sc+MlqO1Z3Iu+q6TdeyVEAavFyaTf4mF0qiY6lZLNwQOFY291wVtW8Aa0iqP7+jNodvAfBjTo
QDvaAHaZtFfoq8SzflP6Oxs5J09vzHbfVESefFZ79Fn30RCAlB5LBnpQgTDka88jMtGAXBQiG+Wz
fjQiJLUIShGNSHkIV5EAblAgOdVITwkS1ERiOYKUlpgoUypQx7ZHMC4NUB9ldVCQsUbkLD/klTKK
Ty3jG9FGs5sz7bsVZp9VjRimI4rhzcLig0xGNMRrgGwmZv1MzrS1rOPQmecUrZgefRqV7xmim4b4
1iDCJT9qHLIcl4Em7ywuzIpdgHRnIOHxqro5kl6JtMeQMPt68zVW7S3L0k8LOqyGFGjMmmCHOOj7
0nvFYayfVUMO+vRnERI9BEXICBm0RIQ4KywPesTrPAbQRiMktO6ja9tgWd7qMVwZSJUJkmWIdAlE
I1314sFE0gST9SKrNRkj49xEuKtRz9jLtQCitOiq/Ow3B5q2wzIV0c7yUI2QnF+ZQdl6qWIuIFoe
iWQ5orU8q8itJGY8CuRXhOpTWml3+K9ExIIUzLN6O1gYcXspfqyQcBmvwWlHLwlpt0TiVZB6bSRf
OmWPNM9uXQnZBRwuU6GnZGZA9G1tMlSrnUMogcgEcMOYB7Xaw2Q2L5lRPBidfY6QnCPk51qDHz+O
SzmYcE4qnyqjW3rR7cHNYygs+ngh9QxEmzYY5BKEg6Alkq87wm0rpO8eCRxixDJBEmfTxCA6niZY
rYgc3lpFPE9VUIgK5gkfV1HreLINPL14bcLNpIS33ALbrZqrppRvJFB/mJN+k2lgyNboWAbB3wMH
SQbD9O1oGa9NpF5R7bbm0B7laDyb4figFl81yp3tHWmcXwfdPM+PhmHLjhRqLqhW4j4I0MG1WBZi
lzf5Z54QvmVQOunKo5zqjJgUq9bDa5gM+54QUZWk2yFW9qUXXD0sArh46FjhchWuxE21u9QdCM7m
Idu1sQrNmgiyJs63OXrQ/ODJ4COy8dYk8kak0jHPjEfwkw9plO4s7NFttSzVaFsXIJMs8J2sQKMB
QCpOr7EnjiVc3jgol0PCzJVurSZbu0UZPKNi2hCy5qZM65MKrSi8Gv6ZbuiLXkFPqwdpUW+sDgcC
Z++ofCwamzEpay2DTNGEYKeWtkPWnpv+URuk2eG3UQd67hC1m5hSABAf+crr+YVRs+AA+qTBn1aN
WLIaWd5SRkwLhtJOlv5JwHnMWGvwC0kAYJb5AKCqxxU93KSaYBlDyjdJPDBQThsl46GZFVHHS+Rt
0VsnG5hI7vUX8poLHp8J40nF8lFBIph8fjZXkNTC6b3mEoJpfgoga1S2ma/tKICLUz340g50B07g
glhbIHhH5PjVUEEjVOHGjn59GKvggdAzVa+eODgTvqcX6PpZdy3y6djbUMfp+pext5GMacd3eUyY
ZlMbsbL9aV31/UFXSc6cTPNejuLeq/mbPKcCMbgsehqmykCOU8FRPPdfR4shvfShTYfnesQvkTcu
pMg+k58CP9q04fAKCjpeFFb8mrQMz1EfMzhMv5D+6aoykn3GywnDclj1iQZS1VMvRUYTpJLOaUXP
zSg9xlAk6cMbArephzWHiXdGvXdKh0oXE2hp1Ae2x7sX+ffAlE9jPb6rhMTGRQ2aP4A6RI7yQgf4
YQ6HvE03UGQe1PIYhDKglRC87fiKEcIpEvs6TfGmUPJrk1dYQWX7UfPDW03TBrxqf7G9YFU1+aVt
h32VNhemzF4ylRvVRcuKCdzJ7h+gOXz3qn62jfIuJdOTr59E17upSpdr6J4FGGFbUj5TehH0A5pj
SRJoGTR3XYf/4vPgjhGvqHgVJL7aUU+RV2UfuLE3nsHbpVbxMa/zbWGrHIokarWRg09QASFEWwWj
TpMhutIFmZkYYgfxe4cicvSMycF38KSQ5s7UMZxmKs+JpqIfrX0/ZLoZlxkFcqR7K7H2mvKUpjOe
sBjeccUz2v+MgXTRSS+13lMR6jvdbPfU11DUQ1q8fjJxiEKS1IJuGxPOy/ln02f2psiL1xg+AhQq
+31U4BNQsaklP60UfrsUI1fFpxnEpIcMEYdoF2mI16xCV8+MednBeGjTYmjNQ+/riNnJt8KANm06
Tj0J3DlGp+kMsHBFJjklGpOuPVDtZmqurZQ9T32+JtICBJ+VA1puuo3ellvTtrke1ruQxN6Ttfcy
qLZtGdDxYSg2LM+pVDMaHGHkIcAwK2Juvdq98WI95mP32oz0KziFrnIho8GbqSsryr1tUnsBhPJD
YWJAaBggYrvkVqQoVV4EHqU8GkHMACkjqaNi7i2hHFU9PY2FySKKjbGL9nqQv0dZchtC+9rA9h8A
FBtT/jYE3nsO4XuiR5pC9EmD/pzw/3UYBPCqzVvdsPey8epXyTcf8TxqOdNhNA1ZOiQmXmmMHFvc
uL5aM9AQv4lBffMBE2AI4YIOk/2MUO3WYJ+xIR4881H2lK8O0/gCL+aVIdxDw2xFnr8Lq3RhL75N
Me1nbciPjdKuzcRpy/5ZZYKFtjxTi8NnO4eFQYD+VXjBh8aaaKjSF5jke1w+j7MrWVVnny5+mjl9
Km6SJwbhvrOuc378ovEcJq7GGHQ0CnRd/sJmd4KvcpV8cjonje89qT41xuxRbXFmt0MyrrK8wXBu
acmJHDTvGND+VDHO1wYz9ZnH0tjKCnZBJfgobAa/5bKTVx3RGrQKhl1ekNvb9Rig8giHMJDBub9D
696uj1FUPpRMvbogRLs8ATCr0aMn27m4eKq2khsAEDIzmhtNVlXcF9nCn4Pp5IBhPXxZzZlJXypT
GnNWUEtuJ1ospGX9XoVq+UZscQW5g7Mdm8m5L9JqL8sG1jb0/ni0o6vv33zJmDPFTQxLlb6NSo+O
NMpR1Spbu0fIkTEzzqzyUo1vcZWOuya6Jkn6C8onpMgyf4mC/lST/ZDXdbM2J0ZaK+JFu+Zd9Bkc
TvMeziY9cgnfhyE5RMzF9KZBRKBxj7PpKuFxk/zZ7IbDemKyOavEWovZPuYcWD2EbqFfy0RcJTM7
yA23rZjHHbygPWJjFKS+RtqQLgzm+PxgnnjQtrhuYWa2G1mEJ3s2tXr6yfcaylj/Ga4FbQn8cAQ6
WAvyxDCwKYWTNnjuBomLQGm1zu2ZZRZi1//50db2cCLr1wHDUw/shn41ozx8Et6Xq0a1PVZ8SYaX
q8Y+ySajU1Z+4fpdy4Y+cdQ6CoAsqEYXXCdiYQAqn91pqY3sNUda26XBKYbKIDJiWDo62wrhdGkr
/ndcepnKR8MWO2anr4AYXiqTp34+14Pe1TOiRvwSt6POsK6m1Q8yLqGA7nuvnBWreeEw2y3DXH6T
+63pO8Zu7JU3GkTAkWiQAGNULobPgNbgzeHDqJZIJNG0En3zEnnhnY7gG4dRpBgVkp+SkH89KtbF
VtEBAgaHGtMP1j1+rdGmR6H7YbVXplCjyO7HXSvTZxGmgasxjya+tzEeNawnuIaWFLH9KlSGk9Vv
wrZ5qJucJqBfvQTqbCmf3eQzJ6DCC7kqOgn69sg5ul90+LZpyhgnH6gw7XjaygzfzM8VaDc39623
RjTf+JAOpGP2LmfHZC/S9l3C77ZJ8Qft9Uh+TfLQxLflJYfaNCo3Ku0LHALsUTK7VzHYDPLGhb2C
KAwnWOm3loBeIjG/R/iNwHgaslUOWki/r2C2JzeH98bg14cxJMZliGe8NjRsO8GlrkQvVLZy2L6o
8UujWIBKfF43hryAIzKLkTV7q2ylEzkJz1VanEpVp8GR5ORTCkZ1C6O48SbvrZghlBSPaKnNqUpD
eJ4IYVi3fbGOfVYSgkmpgQR59CZsvoAkGzkKPsqMpFvUV6j+bOdt+SJ07VR5RAJ0EsktIe9Rr5Z4
+Ukym/ksMxicX8sLAZOLoY8oPTTNrN15S5U/pPHzvoEB1uS34ZQ9BhMtplA1FkThbrhsOOCj6qVo
D1qtvVa58hMtW2A+1zAsR1nLLLS/VDHmWoH5SfbLLmwhgvS+0ytE4/q99OVbDKvpAlUryguebSO9
jFbnJAXxqISZL5VBPU0ap3d4Q3nz1Os4YboXL2ufaoZTAnbxEJ45OjWO5ESBG9YELLOqawzFtbIM
kldnrzoHRkVKNh5FL5YGk4QqUCT0Eh5HaXiqewqKAK8njeJtmqYkbIDYofkays5kwuvRYjzNlAeL
Xuu/gwnAaG3o26EJeQPJtpKzN85E30XnMlzINqISko2a+eqLaRGV/ZopmEfASGcl7D/qZloUcf5d
VB00Hn/RPUIhBvctrWsPoSiZpyVl+5ssZVyF5MTnuDfbSFjLQgrxrQeHGNmX9YPv2OOV4y18HfL2
pCm/Wh8BC8QLkpUhfWGf/NLH1IVaAzUJBpEycaZVbmGebDjDNVl9SAxIk5N67rP8oSijx4zxNQ3l
YeIUWu+KIXIrVVrqhvpqypzvW8kRItk1gEMT66kQ3Xmo7Y0+Rk4jl6dWCt48s3SjCFv9JCoDbas4
57wfixA2LxzGx0DqrtAAYx6kwhmraEs284NIlo2oDl18G+NqNXbWZkJMiJTWjXXJyX009ti8I3Ug
iE7pfqgYoKA4LoHrGoSM+17FGbSaRz4w0xIBUFCJhrF6CETphjmoO77pJYgwF2uNTEVX473ECNLM
sS1KgVN7ku8dSbCyb6wF5PVFPohLYk03vcnXZmmiw6Tb2u58JhSw8vL02qAhUVWf1Ca8t0b2Bmzo
AWH8lj5kcgiQd1wb/XjqvegNpf0S1z45mc5oSe95Gs8tU6TusX5iqIcrE6iONnWOJokVCU+qOp7b
UnqhEwzlN9+Ss/HShMaKhBhEm1A55V791gUkImD2kpHDwe5AosZoAAUHNlG/G5LoRuyo2w7WxTL5
EMlJ0i6eTVhFbSTXzAjO3CxzgX2O0l93g8ZkvovdJCOA+P83GP8BcrlNx+nfbi/+93/+p//5H//b
//jn//LbTM0//9afm4ua8ac5sZ2RcENmCl2hQ9V/181/+AdF0/9Eh02TSdnUTeOnt/Xn5qIm/sR5
nipWnaP67J9f+tfmov4nk+QaQ9ZlmUMNqIO/p7k4AyJ+1+5TZV3gviBPlil5/Y+xgEpm9GbGJMrV
z7RDKEBcTHsSZ4yhfFBMYlnxd//m8vyVBuMP/eGPf9ESFGVCCENY6h+QFXO+Zy97ncxAE8TtnlZF
c89VYwUQ/anSq40vm+ehGBcJXuLaGy6WZh7/xkeAB/AXX3pu3dJXpaFqm3NP8Tej+qptg9SY1Okq
eCc13Tub4wHwMJTGtFoIrb210eBgyaDEnPaSNLiS5NI7vPrB32RV/JGVoc1tZYWbbOmy0GkY//6j
BDLDrS3nu2sbIs/1yjrqs+OYjHvamreYJMFFhqXIL11acJd//zL8lVs/33lIHYqiG0hwv//TcLxA
QJbmeJ0i1UbdEKS6tTe9iI9sAW5RjPsJYtW//zdVWaNj/oeLr8m0xA3+NF1z3off/9naryXsyRm9
NM7StBdwhsuDTU9JeL+Y2bDXWIqhV3bgGUdsoVMcYQ+Ww21FUjRRqo9DhpyeyKu8yDAcW8yIVu9o
w6tf3cb04G9qldsxj6tbKJ4SwxfhU6d0m2TZbUJsImHtHdI6+sIds4+wr1ZKs1agk1VScO7Sxqli
OlmEMVoztMaEWiBtAEq7g0ljq5YXHCLxaxivECeZxy4M4DIwf8KH1vC27ShxnDLcoW7XUXHgsLiV
2+yliJpfkmq+VPZXOoK+qhWiNvJnmETPtpdjHrfWXoDiVShHObMdqTF/Mtlh9RpUD1ZxU0tCJFP1
YbC69RSdwwFRX3tMpSK6FKr+6suxq7OdNNIxrPKj2Qbs1boTTQ3GGzqHDJ5N+jKOpwf0va+s3SQV
HTyjR0iwwvRm9/WZqSQLXoUckWWSNcN7KulfMoFXY2246WBTxzLfl+j7OKaEt5jGiCY+qLIOdeXJ
KPQVOXOu1sV7+tRMXGr2TUrKZd/SuoKNSLEHsBT12hbKHjiUkwx2sYiLEVMcRwZZc4HerzxLOJaX
OZb9NHwYYeZ6koESnCzjyXR0HaJ/bh8aJsmsdKTktpzMNs5+S9u11FdKGL115z7tHrSu3rTms+EZ
d1uaiwP20RoH4fNkHCvzzbMVoh2lDbE3a5NCpm6YbqS5yNwboyLhQ2adssiDyWxssfIde0t1UwBE
BZUJ8+zbipTXcVJWHXBLwjQi6L91O9xxUTNvV63SOJzzjFZ91CwCGrph8ClkQMJ0G0KNf0UNj93e
VIZfUkCd4k+MyuRMROVhd6SkXRn0YDuANZElv5ZmfygwqzXS2QZ2oBjRjSt2KyfprZ1PT81M8xTh
pkcgmNA+WT5N2RFNjZPMPFq0MqLmRrKD243jluSXJ5IxFh6WxsY2lzQ9D1MyXptivEahcJup36sD
pC8OyaDrDAJt8cYC5tj02HPrnpmfOHybKrzJk7jRsl8nIJ7H2tsQv3kfo3RFSIhbmPU7hP1rgLMr
JbS8jct16sR1s6G14MgTnHVlblUwywlujcX/oFTMl/naLrU6Vt6IpvdutOtlVgfk+lARpfkhZEKm
Jj0+FfKq7ovvVCEqQIBvnUEB2ErIO4rJjg/Qx2hATIa2r41ol5CaoDVo8vB7qmHYk4dB2HALOjEx
qoOUBR9qZ72qXv5ljRzx6Nimm0QeMaU6smqRGwRWsdwk2QAZ+EEimqTyO6eDqBy3zWEylOUMs0uw
QEC4Xqhj7QLhi3W6UbrF5PzRGubuarCnmb5BydlMlekQl7s1JByRJSpL9mpXwRNBU8/WELsZExJK
EiCanwbe/RyusMRklyJ72M59vMVgTsLRAIPtr47s1SAHY9ZFYhrIuw5AWyeyuqjhzEEWdgNd3wra
fnnP603WzWjozOlRnGOO4OC3swpmTqgCP6vBOhLsZOrpE122jWiqrwEaxdKrtK1dGxtP9xaQp85m
bxzDLDtJudjHsr6R0DbKkaEXxOFpelW64pNDzELu8NaZ6jNTKAztG7u8O3uJf7WKgkRWX38fdDK5
GFmxNHut2d2WkK1TRMSUop8ZHfnWLC4d2+uF/L5n4rW+0xDf3txWaslhsY/g55mtMNFU63rYkgux
ETQmWlS9eDkV5VIJ7g06c1kCdCjUg6oKLOWKG0n6nrwjh8HNGvRLaxsXBbV6YRfkLUwRQMXMbfXu
AlBkb5KsupDIQalD81Mjxg46/EKvzF1ZZx9axKRBwJAQPbjyuffSL6UMCG+o082oisYNCexgxM3j
nKzDAstRWeu6X4SZf9Oa8DR62V5Y1Qvjcg9ln2yFUpzk1q6c0uM4EU87wB9o/xyVILuDep6ehN+e
aBkdA4vmSnjFlbWreyngOndvBaHTKY0O5CJyixiS8a5GUh+s0XtqAygrfgbix+MgpcH8zshuGGpH
j+Vr1g+H1vRxxMwNlmrt8cUKg/6wACC7FZkS0x3IVkOY3TWB/wgA7yOFIENQZY3oYB1Twpyx/kzX
KmXP5a7Gg+ZmAhtHTxdMGBzEaZ8uk7x/T4T8PJXdptpyFslhEH8lSf2cacN3lzFbPjGQi7+l3Tal
RZM93DR4Mwm22FrBuA/KhEXAZ256cFIiWotsumhxvxpVzZX9mtyg6DiFw6WRx71d1vTIekdVGsag
YCiNUBCD3pmupjqcaRbsRx22Qq4wX76cBy99if3DZ9PH4m8SgslG+CSPyNHZ2B3kW5f4TpP3ry2d
BJ88ujFzYebfTboOY5Ads2ppjOIAoYBRlaLCwUAnw4fI26AqeZ2TGUz4+fGuqAC9wvC0jH5fdoz3
Ct1VAt1t++6uNPUa1KdLpNDG0lW3KhIs/80m403qGOLTCQnMwl3kj08hgrtZTk94cCEgA0vgVxRo
s1yt01yoSRr/JMbgIeKfL/xN2A/vhUaWSdLe4zhaGjprs625RiUIFg535AbtSGXeWov5v6lWv4+9
YV+QhTlfkp+fQk2W2v7ni4QRH9CIjvOXIgd1NQaDU471Rlc6egnyEorqcSiIlCb9z66jX1EzPpXy
dJFbfqYh0bGt2PT8HRqhljWrOALvTzZUjleFkLelRje5hSHo9/umxw2DEmKRJkFSONN/9bqWWmjQ
8pNWdU6uc0fNwYlgBGQBO0pmLu2PMuKsEnXg5MkSrDj9UrFj5Yd5WqzVXGKSy1gMoCmz04gWxZXh
pgBWX3XSdIFxrNnRuge2wHTDIiTwOmbFU1no5cp60Xlt2m1b30eNBvqwzk2DztV0jqNDBZhKE9NT
0Ee7+cr0Nk2RCYSjkRwZX3mTtWnjd1x/0kBqcTVjea8mOO9EhB3+0a7Y5HiOe0t7ybzhafT6feT3
7C71Bl3Z0UydDYEixqabmVWXaEZ+FIVbhvGxwhKRJ4PT1P19/rA/D5PBy556pNhyQ2tccNA3jpir
l3EXbDpipKS5/oqOkl1t5Ly/z/dTCsankfsWJvIlw2xUkEtV69GuBEthsgaWGUws4UKbOuLAILxv
vM0XnX+K3KJbSCAZO9kSJ/WRlXwdhd3FasoMNV2cmodBZ/hNS0+Jla6r9slOmrVKcF2heqhYNNfF
dLE8Wmd067KWRKjeUeDxVaN4mR/s1JfJ33ojuczpSY7U8a0r+NeNul2lTKAqvOWqoHiC94+PfgIY
3zttM1BVMVMKStKC25TgLzP1+B0/z2eGDWJ+8O2wu008vp0QbiIPjqkNjuVPjow5qvbgA2r9vczb
TS2Jl59opnp0Ah7/roV8pOfyZSxY6cZpr2bAaGzhqn30q9T3YRGAaTF/iTc7n/Zd1N3njyrKaW/2
PFmRfOkjKLB5jc3ccDM7PAoi/jA0OniKl1Xc3+bLCFarAONG7xUmA08+lYXVVeuS8wkR0usy4Zu3
7SoYhTuDCgy9Xic9z7wx7kebd8/05mhSRurFm++zfrLqQTzFO7/zJ66NziHaGO6zaUD2TfS1aGdz
sPVHgvc8dHaJ/2w47bEiSkN2hFyltzTB1ZH2lDjV6eOgNIcuSyBQe69FTq7KACs7JJvRa+5z9Kep
0wDw1Jf5TZp0HtShXseVtX3PWbmlUnfzcNgbRbQO6XvNa1o7RUc5CHe6GJzAjnbzLZwfgzhL5+nR
rfQ18I7oXKpJGvea3dwkf/rkmtxoU9Q3UXf3zpz2Mo2lrq9pEmfrMtj2ZrfEpLyX6/iU98Fn2iVM
hjmRFDEskgPh1N2u0N2mzR3CC1xpanZC4n9j0lxr211OXipR8LuevMcxb5/BfD1rZD6E1lLPgkub
JScjAAMxGiGeOQnzw5LDjwupFuDCfMmb5KgUya4wakj/XOzanA2/qiNoJhEv9ksGzxWk1st8/8rZ
3pR2K0Md72bJwzhtMX9tsKq5ivFhysnP2zhvWDXeSRqjE6e70/z4EpAytzDdYhxQGUl3DKbL/Gfn
NVTjP+vAdDHojQnFjDEBpjdOBYvGrCuUIWiruEQhVkAWExtUc6PmBUpn5yQtbT3vPT9bGIsJ4dHr
yW/uQwTLdTrMEb0cEtkFaeiGuwLX2VyUDOB7Gh7jVifsDV5SnD4TV8+iwEhJU9+CjiU5BRPGe61Y
vKtKu8r8z8AkAS/UGTqK0qNgq9AwiaftChIBks8D47BooLSXiD6aFHnPUP5eiuEc5t0N/voWyrGm
k4lCZ6mUQob7vU3ihZ+yHxLsDkJclcdLwS5DrPuFGtLAQyzb06VP84vItmrLpjmap6SYLpgpdvMb
20lMuzAZU7DR8AxWcXyY4+s4SJ9ET1Xi78K8ueM1eZ83zJ+lCY1kft5jq6FXrrOquHrw3uAtSMDm
mzkez7BgTR/YP4l5s4PkmOU8z2rErD/c0XFe5/kg+ngxYA74dXTEeX3R1G0iYYiwwft11Zxjz7tP
4TCN497E8ZMS3yKBBiOm/E4L79ayB4dN+DWCq8PN+DHv2f+LvTPJrVxLr/VUjOzzgpvFJtlw5/DU
9ZGOFJI6hEIhsa5rtjwEj8EzMF7bwzHwhvE+hjNfJuImbsJtuxFIIENxdQpy8y/W+lZMbpH9QSSe
1sJIj2C8qNhcUvhuKmQKsoY4YcoFsAdUfcf5kJl/QTZD+SZimxd9Z1xEQNDe1B2Uzjvn7PmzzwAo
lBw3Fn/CbjPf1HOZNZ/fc9lgoeJjpsNwm8varh5sVDEA3Zd10gLpa1FvUoThgx8nSgMESsjFP+Z6
ycYE62ukN3KiaWRVtAT36EOsuAwPX5JM+XCYXZSRSWxKTzleOR1O235T86m1zIxItN9lXHV6RcTy
XATNf5BrYvVNVnKozgWkDzLNl/OBMx8lndo8/P+fQ/GX+cOD4IZiI3pQHWOt3gttPMx/2OxsYvoh
O57Fe6IEJ8fREdQ74PIxkKdpZZuSwG5PbKq+fej7dqkirYHGu1Rr48DR+CMUFjAYU1sKFJ2pn52j
qr3qmTUvwis6buOixC+kb3LJfslB+1ayWWfS/4qrAHKK06BDzM8amris7gAUTEj1bHYOo0+4xchC
VsiBiBMCl2F9e4o4BiWhckxYlhDYtFUcviohW6U2mx74cbHue8qCxhQEGec1zB/7nEdVukyUYA3v
76QrKHN0AGSgN/ZErT5ZddUsyJptF1JnaqRm30caYLEuIG4bhMx6MQdJ1/mfhXTmULzFkMVzf7qG
f/NoJYi9/YwUnBEf9/A4Ogi/sCws2eyyILfYks9R9NUzTNK9Oq/4o+pUteVBtZV7T4p0F/IqamWZ
ZsZjayCpHxOi4kIZIdmTa7Vpb6YlnuAOwVmIT03XXwcv245SLtriMoRA7RSdbiVttW1vBhuMubuK
zUuEZjHpIJtHVw1xOXFCB5iPK9sOz76jFG7Znf1+Tb4o4svYQ2xiPLVJ9hAo6mwgYDJk3gatOdoF
QXFj/w7aMJto4QVqgLze+Xl7skf1LgFaY3qLlXbL+MgPzZ00zFd7bM9OpB3i6m6PEeZ+0l1I/HZr
kX3V+YhCiYTnY4uGLhrjkqxuax3QmBQ5asYkZUKTERLlhYClk0NH8NMg0n1mC+r3/KSjxrWEfRDZ
Zpgh2ej80MwdK+RUqcF1rTqYRry3bCiOsUNYnFzlVf9ccBvbsX9u7WzXDuMZZ/a92fRRsM5GsWW1
te0x4xUUF4tQ+IdyKvejufHibBeJl2BU30sbJ0Lhn5mn7GLx6CTMyIYfCIzek/GFedhb35TfcFhe
/FrYC8LF95kvgZ82GK3T9JwjfGi615YIhcBjOYlKws/Sh8BxzmQW4kQlCCrEZS+zdAm0aa1ZNz/f
Zv6IeBQifSuPBAG8xSXyCXZn7uB9xpbYDD2RCQkiDiPHGe/pLwWlR0f6DCwj2ObGqbG1Y2GPJ1r/
b5aqrOD83+KiWvm5A+bANSwYeaufHDR+HoBXYGsrLL+sZJtlHsbLwlLWmj/tp4ToJbm3JvwS/G8O
AQXlw4JASopb+mZoBB+2ZjJRLpSL0n1TumgWdGar3ujexCXMmidpiu0UMLCZWM4O3nZ2xfp9v7UA
kfMfCr+LNjj1ugGTfHSL22R9a0LOj54AzFFB9oVkzuqJIJ7k0mt9tyA/Q3moLbanZMjvy0lemsJ4
yfG5OiypIc+7iBaXJTfcQEJxnusPpubt2ZmuOAcu8YCPy7Ld4KZm5aJAhi2S1vWbRwZOxdYy71Bj
VqmNHNwkToenSoUSoi69Q8csrcPbYVfRulR7svo2yYQ+GRweCEvRkFYMftuC+0Tm3JaCy4Yhh7jr
MTX845BbK429tAcJRdMIVanLA4uvRZ+x0sVzRkQv401rFSj6JUrV7TyBM8Jh2czTXV9xS5lfewPB
cFmcyFCLqAWZXaeHeKz3sZks9S7cEZ3g8u62xChsGhIiNcu5ChgKVK9U4IjpyYfBnRDpjxbkFcuw
1j5LIcjNzP5iYCbKIRYo6GyXDnZrYPJqCBhO2gfSezYpXlWrwqU1Er6xV2ulQjMfXSfpGW4THskD
wXmujjM3jAASvV0ZZfIwu1S1PDsCelo42bhmzb8WY76oaGKRHywCDMRWNzJqDVb2VBwIJF3DSXSH
sHXJ8GjS75nKszVsd0WBULCIBlfB4iJL7jems+Cz9qb9GVe9WxLi5ZBm64uP2uS9YOrzNZOSB0Sf
D4px+jI8y60iCiolWCoIX+DYyqs38QjvdDf2NsA6QRlH+Cw6A1KtDZzNjpYqLg7FU8iaUNe9r3yP
upHDz3CHPnXHfubBrcn5cLFdcGMRF50ny5ZgzJCHAJHPIxPsqP7hDJSok8xd6LxbFHWv1ZhelIg5
GmoVvtRll3RLIcYticbIbaKj6SUoJ0tuqW75pBQ8bVFIdlQnevDp6c6GHhrA5CFSVIamwCpL/Hjd
tGkyZ5eQa5319cEiXCzmnY/KxTPw3OFtrHD/GImxSuyaOSuW+gaIT2SuS884TFOxhZRjlfGpkNpq
IDy8l/G2b5S9F5kHFIMgjQCk6rtIYaphBRdNENqANkE13vKwWZns2LzOe0hLbxljCuT423VGjyId
pncZ1S9jwUVs07CFKfqE4MfgZGdcnycjs04WQGEaOcJe9mrjbfMWDprhu5ZlIq5uV5IyNPGBTKdP
utct0nwkuynGolmAexZrPX/EJrOuRLWGK3ML+tyNEOiMKgm++VYPWWIhBBxm7ZBgm6BVZCENPH5g
XwXlrWJyVSlIvSkZ5UigdkqDVYbbWA1O2UvFbCvRso1sxFrqb8Ku2Evw6kZ1bbcJrTSUTpRHMraW
WhqtQba5AWQnjUcaO+9tQapCmFSXPoSnRMy7j/e6VbRDq5CLrVIfjf0W/T3KJF5VnRfwMi0bZdBK
mjmj9fTJYdPHepdnnHVo/X5b5Swq7MYtZ1Z33rqR1T8+EOm6d5yQlGvpkoa2lQEpkhDDqhzaT9It
ksReZ6QRmizy5jh0sMtL7vhzQ2qEa1baLhPg9hCdRwPx7UpMakC+StpgNVS3El4N+51YARY6pAdn
vvbDDqJW8GBW+Z6icYfykig6zyXJa5UG5bViMej0C7uPfwTmcG4bf4eo9uab5CTVlosUdMGJy41f
H4cJplg3LEcWPHjHttbec/RLHaNomxniTQHqh7wqRXcjJ//uABMeniXJNaSlX4d8WiECYYLwPadR
MiZl4+dn1TRZWTAOt+vppGRcyml2YPF26BF++/mIcakyH5KmOpAxurKNGiV2t3IcZeVbsAMda1VS
0g8pvVlEz1By2MRoXrVvNYj6gNsj8TAK0mhp7A8gpRybgE+oD8qzEcmrhlI2aeOVPq8ErChcFkW2
TfaalR7Kqn8v4nTfqMDxYRTlGhZX0EyZR6CQQ2xnYC7nk6wpSxZsfOj8qWQH/8pfORR1TR+SHmd6
jOkavKBts5YdTWcAZ2kEcaYVrPZNBwWQ7ozvcVbeptz1Jm8RttPTKJyDB9Yuq4qrMRwMkB/sf27G
qO4jHtR9C7GeEMF8Cla52qMC7GAXFJxuFYWCXb/RnhNVDnMk4djLpPrVl/vQq74I6nr3K/5O1NfC
yo8AhYmJqt/KfBQsq3Yeaz5aYKBAGXoL3caQwk2QF9NWzq1t4dduOJTHWEBH9kHRr9FIfumMxhc/
N/L/07kApkBX8zfahOV78/5Pn2TX0UC+p5///Kf//Pd//8//+LffcQH+/O/+ygWQ6FFUYZsmeVPW
XyMndOc3U3fI1USJM3v/+Zu/SHec34RmW7oKhMrB5jQjA/4i3bF+4/+fAenS0lDom/K/I90Rqvk7
IYuwOeDJwjCELoFK/WJ+l57iaU3QKA9TgYgOIdhJ2Iw8WguPTIGEb6KnH43os7fltvER2CvV6BIF
6MpJeQp9Z9M1WDo75ZXd0kOug5Zsw2SpVdaDMIABpfpFEI/s0jVj5QjCq2VfOOkIolCL/TAMM2QQ
YqTH4iwEd5bFQOWHluow1K/zNCuHkJezN2+rGeHGHQmn/kMq4SOs8R+ITp6MJDyNA+a3wHirSgPi
X7DyrHrlQJ/WonhltOOSsEN8uprylSrKEmW/yROheu1H7egMR9kRaRFmyYHwy+uUEC+G2S1K4WQG
HcBBWCY0vdRQ+dIjGqp6FxWDnjYLH4mkPvS+tyvAs6kDbtmueg8mXDqjV+E4ax+DeXg2h6M6AZk6
unUROOCExLMOe5nFkv1W+iZkuBKNg225jTr7svUI81twn6wHzyre6954tLxD0Wd7ooxvzpRtwIMs
o858TjPch1qGJzbynkeJo63RrYfETA88mlmXNDDFcTbUVnC1xDXPnGtJtpWUjoabp3oJ8+AhD+i3
vJBubXqIVIeHaiofMizSLOLAhAb1JSmzu9kO30DFfcS4WrxwJhKFyXMOHnMRed4OHO/Ztlkfs169
1XV94tnJwF2/Sc58RMRKknw0Xv8+2hp+hGmXSiDSInUy10g5pn3v4o3mm5E2GLjNYWG0BeuaGi35
nNg0E7ojllswDqDP+Cny3lpVtgGS9SFcl43YBiNFE8h09qwRPCoU7gu+4GVXVlejSyUzD2z3Vt49
9xMI77KNeyASzJ89IfYmEci4ffWv1IcbaEa4YlX23bKzERIE8hKxyAMmGqyKKP2uisF3K2z5xNou
ip5wLTW4klhzNNrpc1C9w8i1GY9PyWSRyDK2FJPZ1VHVu5mGm6xynsyKfaXd569KRNBdnX2Yvvet
MggmLrXXTJ82CJa4BkIoNeR2LRh30e/1pOXiUkm99y6N2fI4AGeUaSNwXi78EnEKkyCz1F/savrm
q8bStAAOD80Lwbw3tQPShpaBi7vftrCEtAR+f1F/m4bpy+7HeRH9CDziohfeQe31b9ziGwaBp1rt
9kOa7HsWVrb4EoT+Qp7DweAbdwkFydKLk2I4GxuqDkmuV27ri1F7Z6/yb2AXicLeBiHKaF3sHe+V
VYfzHCJiXShhBH0kLteqPssakAe4fU0IpWnX5TnIae7TMrtOQ4wCoylPhtbIWzyl9l7FaDz4CIqN
ODsGilaQYVrRQeBx0CZ9N43pUxWSIWoQ4nvqvCdVRvET52u5aQFrr+qoz/edzj5Djoq1aTDUVWp7
oJSv+0q7TAXdKNkz3VNdRu8SXGFmo0IYWsZYQ7CDuRmuzMr2NkwCk6XCyXQMjc4gMT2GaReip/UL
UbsaDU+at9smCh4GdLUF+tqm74C/pYx3Kf9Y9xNEorHyqN8slLkYg5k0odWVaHZrtLtpbaw7tLw6
mt7UOBsofI153oTi10+QGcIaew5mMXCBKnhCHdzCK0vCs2ypO9r0TVbq2UNLTPTIMXvMNfNhQmdM
wvAbAoI7wSbPHjrkDD3yhC65mQXKDUrljohvg5gOqsmHAiWznCXN4O9WPRrnrB7vWF+GhT3LnxG2
zGJoY5ZF88bhN6OUjn5KpuN6K6V+LNFSV/QtVjH3pRXuzLI8WKiuK9TXQFTcETV2hSpbzPJs5qV3
Q622duNtuqIBDkFoZ26tB3TdFlaaqDyKwNVV7yH0AkQpOZIxFA4hqnAHdXiESryY5eIGunF1FpDH
s5RcQVPeoS0PZH6magbbCjDVbi6p/dyiRMeEsSeLb4NAY5FX6qsuSadI4UZFe1WhwPSXzJSWJer2
AZW7wlQhZbDCOz1G+jZCC9+jidfRxteVOaM+FoaTbRW08wka+ma2rLUxFEArITK0Poet+mqTgo6d
HlCTzbkK3eIAthIyIBJ9HC3YNlHtt8xZNVT86SznJ/7tKUbfb6Lz7zFQ4LlH+1/iAYCsg9ai+d7h
DWjxCMR4BQI8A74RvGazicCe7QRlt/UF7gJcBkZ7GWfTQYP7IJxtCOwpP1N8CVbgoQa3mPiwAI0g
z9ps01qDWBQR7xJGDazq7EUpumdjMJ680twqpphNEEa+QDG/zvhJvKYUrDyULJwTibbNZiOFOVsq
ktlcEeGyCHFbgNFcKbgvyqh5McqX1iufNYgiODQ0nBoJjo10tm7Iqd0oVnyNZ1OHOds7wFnXboDj
YxBYP3IK2iLwAI7NnqiSGmAA3ThjyyMiZmcvSs4wdmFpbAHvupp8TRH46iL8aofobWrDV0Lqd6LL
rx4msf/6j9SctGRWTt34XEmLmerseFGCs8yVR9k752FAKhdFOuERiBO9WltXtj6H9+K/ksj1HaoS
vQLGUwd3ZlB3r+A/UIxewiQle9QszN0mtO+0mdUvyVdfTQXfxPSjJt4AtEkBQ4yDICEpRZSNCtki
/DK9wiUZ6ab1dr4iShzb3rSog03p8MzEuGaSqqB/CoU9lR5+dTPK3mr4hQkE3oKgePQ9yk7pzf2g
MYaqpHkxyc60Uj6zYB5M4UGlNe/avVZgdBH9tyziQ6DgQRXGh8bl6a0b/m4hFTaHWqcyOh06lwcJ
/Xl6TNBVB2wmNNaaJH3ekzR945GvLtQK256w7/3asQYcfdQH8991fCoG+kOn9gnxIuiiLB71BCkd
34lfZ9fZ+gdXFGhH8ipgFeSMnOus2hcd8rw6fpu/v5+vME3CL68Nnzq4803lr9uU+TsvYv6BifhO
PZufmqz69Jy5XCix4PRUSvN3R17S1maPPJS8SZwbc5pF9xnkxdMqKNo/f51hCTin9Srmpv7EjJXX
X9rOPZDjR1ncnTR56zRG+hjq3lJboA4xt54RHDHnLoeEj4Lf7qhM3PS2OqfUwg2+8ZNgU3QSKdbW
TO+fbdFpaDtbUwefQuD3tSu9p1TEWIKs7gYy4li1hHPU3UqFJ5LXxlFrWvaN41PvdOzpRnfyx6cq
aPYljMUSyaI+FcLVmpGB37DrFRvcSBm8azhNuZHOTvlgtbDYJ5YrQ7UPg/RH2XAV8X090bxu9Dzd
EE3KfoBnGnJltnvlI5m5z45NOhtWxdZbRVN3RMP+qga+vW616TlKQDNLjvghOrMH1eZcXXUVNgTp
ZroGETp7ytP0S5I2htHre5/Z+N5TrK25BdXWbzfG2D5MFtlUhhIzZokle7EORcRnk1TAYdhGt3tL
qdz8wJbyoa3yLXa/vcM8GGXfKWUWnk8T++AJhqRiJBfFcsgGPo2UAQsrrW9VySAuNtZZk3IEWQHS
HDO6yE79niKfFWR2St9Zxr2C0CMY9rFeEycg3NhhcoiQDTJF2qM7lgqAbkB82BCdOWpBtx8cHZCX
tFDHOOpzNMRPqdEry7Zg2u0Aqzc1ePRNbxPoA6oKtrMVL3ue8ZFkg5MPQN87QZ9DmA3uqE2h4agk
eTBkndBec8zxNluxoIT2UFv9Du+jwAb1rNnP1shcgMQd9NzDdDfHeofunRnRdK1K85P+i9Fbj1av
Sn/E/fgScSZB8NkbA0j8XLOJeZH5RVWKx/GRedVzotsfLWG7VMPapzXQ1qgrtEBfdVnyOC3Dj0k/
hG38KEfJ2cDp6NO/oLTbOgSnkAtGtHsfvEV6/5WRpQcBx+8IrU5Girn5wBr20wi0qyoZw+F+jVsk
XIMRXKt+fNIs+VjGI5dKVzyKArqNbqxRQp0JciZz3X8U3VNLHB/uv2mp1FEMlNQVGnlzsm9v7HCR
r/lLpbP3raa+dgQsTZXNUWG/ZpKNS2UwGq2HZG/1fu62ql8uSF6tXXbV6ygiab4tTCyAPYAaHiBt
cm1jDpPCQsU1vBFQQAuVBGdI6u9tn17ntUDrkxNrX0aYf5zx8V2l54DhT2+gaBA2JAgMMnjLNryC
FflGLDk88sSGH6E8E1f26bXUOLaHwro5JSVgJXKA0nkY1JVPjRpDw5iHxKBEWMzHb1Lvl93YPTRZ
80gsdrayM6yOOfOwEOhRi4JOZKde8Ow2KaIGFu0rFZI7rj7G6VYqHpKNUfvvU9EVB0PsDZZwqy4E
D02sCvlcgNMbs14HqvdIXO1GNzrfNfzuI2vrI+T1qhZ7v6jf1CDGHBYw0zTFj6m84Qv+tCfxVXb2
Vzh63x10XfjpXVWYbBMdPAbC7RAW4j6h0/KJU8r5t0H9LeqsJSUhK1l705kek3aqj7FSoESdatSH
JdoLba4EbY0scYflwcBmNRhOLUwNUVivBXC7UTEobnqsZ7DtDn3doFEiCKUbrT1Ej1Vejp7bkXDo
Emo3CHoTExUTNxwaff+GRuSjadNuPsirBcaDPnKZqrhmYeyBQ+3sKtBITtLu8QjQbpD2DqTft9gp
rvP6UJHIRMoAK4WK9sy+5Na+S/obSw2KVAX1bTGypaooi30+fgNe3/+O1f6EPoQ7UTCF+gND3H/8
6//9P//yy1ztr//wL5449TfTBI5pzIMyJmt4k/7sidMcZmSOhbdNWDrusL8CN3X9N8l4BxOdI7g+
f87c/jJY037DPSKkreIXUTVLN/5bgzWGd39rUcKMZ+qzL0x3ZmuUrv5iUfMjkldZ2ifXMSiubAt5
QMIw0pG5lPlxlvKGVnPKyY2x0vSqVXdDQU6l40MI01Vo7f/m47v+lzPun7I2vebse+t//pP+d18N
nimDgaLmGD8NdX/jViu6UAls20uu3RjMU2AIxpjzbZhznbGxVH0TOskK8WS5GIpgnbX6LQBf2wsW
bCU/aOohjSA5guhS+cTxOCeUzNUpMihxSRXAtlPi6HasuybNsyT10ej9gwjNlYp8qiym55CmriXn
JyBizvPG5z9+f7P/8feftq4bGPm4vCz7VwucCSYsNZP0GrKf6fCyl/QUpIEryFoENBkINlqZLQP0
YZRpI1D0kPfHmz8DLD4FsMR0A5cAJuc/fmFcNL9/YVxuzHAdZkfqr+HaVhWVQ1emyXWOEHOy/Dgg
/GwCczNBnsHrn0vSyoZhmyBcUho+/wnJAs8zPuNGfXZ8ccMbQOY9raD1OA48ZymbsWC68xtsFBxB
SLGhNErI1GOg3UYCwio73zNCw5MzV/Sm2wtjAzL87Y/fmvV33hkGUsbTkmvcNn+x/sWWX9YKFc5V
7UlrshoyXZL6RffkrieTaDax/fHv0/7uL9Q1xtTcTnyevzBsp1I4etoZ3FGo0WFvbOP8Yxx8zBpy
M+fkNY78kN7K5ukzRdY6SuXNVOWaCVuwaBlzMdxDCZ+Hy/m1VbbpBuMs7skQwVrNEmvlst5lhreH
bP59lqr/g5f/i2fx54FgQwbmahCWJX+9EhxiEzojyNLrlOuuz9wcUyUBJfo5GR9BQnxRm35nSPbG
fPbWa2LplMWnDiY3h/XTmQKwj35LwdmzHVQM+5vRmnPxe/zjV/mrs/bnq3RUnV2FztbC/vVVBnYI
ca3z02tHukAKrgs7EeoMG8+OcSZe4pbrcINrDCFI2eIof9Pb9B/4O8Xf+aLtOWjb0IQusTz/cnTq
djSh7yvSqxoyRRyzaBP7jM+Ic9zVtVFsvJYNVvhmbyuVJiqwaYsgziA5iPxVlMdfqTE9D2a0bKt2
8w8+Hh4hv7vs5YxrxjXN6a7+zmwbdvBd/a6Ir3YNgy71OWrEuNI8DCASQTYeiaJjAGZuep1Lboq1
G6O7Z8UCoDZ+VDj6PDFSxpRbw8Y9CiO2wpywGE1zp5L11PKgyLkGm7B4Swtnl3fy3nlilV2yWrjC
IPA5yY3NnOJn1tKNy/JlTozDEeCGSv0jQgLbzyb/meJmDnIdsNAMKI6sRr8ig9yOnrOILXQXbXIc
2uzoATeJGrK2ZocIZ/RC9NNaGi1wtcwl9umYo+zrC2tOQd0oUFYcpgjUczsVX6DdQAd+8/PuDYzO
KYmnfNnnEdaiOWS42ha9uZGhvXYKtvhtx7msi51RCob0EZooK9+CVJSlBttCkhyW+sR2FVJ5bIce
u0jGOJxtSBOLW89N0vBgW+miHZY/mcg/72d00eXVR/FvVij0hsKvCB8MHurEW4mSHBM/WDdM35hC
WDsL/j0rEcS2ud1dGt8/5I11JuX9Y8yUtyTjM1NNfyJrEsFpmd7MMrBWXcpYA9TgF7k9X6Tf7pGk
Lg3w0D5OSM1sXgKccTT4iKLU9nW0wnYZ4k/zy4hv0FJw61i7PDC3UdgiVa6BoNbIAmcQvhhQ4Xgo
F4sYX1Vb/JA8P52oePNnSa1UvrzeI0KqKl301kvRt91CNg8zJ7aPrCcnI82uzN+UGamNZCpBXVCg
hqsw7Kk40XO6VJ43H1M7PmsFwJoAiFHhEOKp59kWLwPmq3y+SNKj1fgbUb45vr3zC8reluFM5DOV
aoLTMNQvfcjVmRTeHVNH1NkvPTmUQ9ewTy6YyWrWPY+3VlhdmRP1aIQlJEaepfo8TZ6al1Aa350W
IWOdP2v4ASo1fC6NdjfeVIukN+IT6RcA/ISHpgH+ZdzSpMdR2G8NAGz6mF84r1ZgsbhRMA0Px27C
QRE4PO50tBLN0q+YS2vswPNPjAyMlICVNQIFjliqZn+OUePT/x/Bq9OZGKsh1+Y7akMnsww504zB
vFUkUStxfg9ze5+ODsQt406k4LOBc9MX6Zas382kJkuDsJaxuGR8E9PwzRJMXUSzUfODGoyXTIIm
1L0HTckPtJabnwbywXwGHcDXrJ7D0Vn1waekZiJIBNOkPT1WzEGtctOjiTcN+ju9aLeytI4asqiJ
2ZJJ854wZJY+4dGVuDKUP7c+PggTglOwM7RiR8e619CSSZJig0K/hRNI3PDLgiNVxNrMPNmOHOVk
4e1Lo1k3Mt7Euo5iNMnWLRccvPKdN90HpAtlOO1NnMKKQ7SJlS8DTlzXtB8C1SJkE8Coy7ymrzUa
MovU1sEmdjBM2U9kUwB+L97lijgp3EHLpuZq1kuoMIXKNyIU7Bw0XwWR2EetZZDQ8YHVaqwc7bK+
WDrk05BlXWI6+LDJXomri1/EdzzxreGOjf3JDf8diR7d/5uotVs05HsKqUVke68zM3qqiWvQmcIL
xXnEvX5gS/IkvYcxsz+szETgLVg0FFa76CwyTfRJviQFW19PIVFqM8H6dlnS2Ix1VhH056XWOgjL
gh9lAkupoJaFacjOMC65L302wjrLAIIHnXn1wWapvupGqCB5U0OSoOPt/Pl2Hm5Z3ErTMou5GpV6
69vK489fT6DRK6vwmxnc2ZXzORudtjBpiMsKdWoCra9GWmsO3ksRVpF7TCoBtjXEImNceAbWHkna
mYwuY6juksGDrDvorCbCp3CIHqos3anozaOq/KxIf6Vl7vAKIyuPpPVaF8qt9et7bEsG2cOnh+NL
VeQPryPBgpEt1rnC1Faib5YOqKy1hUekT9nkE6A4MR439XNoO/sk8NdNJXd6grCUutSf1Oe+zg5q
ioDOM5HCOujXYwmmzwbHEWnz463iVNMbPACNfCnSHZvzhI1Fd2odZ1XgHNcfheYfEzSEaeC8l4rp
FmbwFegG+0h9VYviwQvDHy141smZ7n7bPXe6sp8bDpYDOHAcRJ89HfzsYezMtaKYa1JTQ2U8BzHi
tDn2VS2Mc8s/MhPU0sYdgMOiyl4ICbmCAQDhyQ4E6Gc3Fmx8iseozt+CBEVVbmF90W+YXTwNm3de
7xp2Z15oQeTpTwMEuAohWmDZd0XLXB1m0aI00xUbgFU1EwyYNIToKmqs5KGvb3yJ/Ijn6+eU1y9N
HiCWlARuC/M2H7+oANbxGL+1OoI+szkNFqJ4UPlDZiHC7yFyUbr6NruaAUFYrwduOM2fLCL5uY8x
BA852wy+d7Z6m3PAFL8/her0YPrf9Kl6sSceFwGKC83gtujPwmn2xUijZombDMxdX2PEzBl8VXLr
cHCUA/OoVDBK/k5fR/g2T74hXfvxlRkwz/bmPr/VOec44q8yNkQGNQfjSU9HpGxSkvPURwd7H+Ls
2ikmTPF2iWKCX+rtww7iWJhfO8QV/hAs+5QUUhB6PR1li0jayeMfHk+HeE4a55Hu1fOTSJHrwrfv
XWbcilrey9Q/6L6x6brczVRmRMLYRsFRn6YN2Z4aXPYU8ah/qIR6FtJCZ6J8UEVQ7cv1QM3VdfJs
CkJb0VCZ5XOGQH5IqVQyfdN39tkrIuo07RDEH6FBeDrZmI1Tn0bnEuqfzBWWhFW7Ci2thup75Kwx
rfYU+oT+qj+RD8MzQdHr5H3miZZ03ZOfzcPkDwoCltfefVDmTEtqpHnpodvePqaxBmn7CCGCgoGD
BoZjNiVnpA/HQpVEVNKt9iNiBohoIXdHyCUa0a0zk5uzlHMRb5D/j9AMCdqW4LKkuZ0nDj+D5IlK
V+Rr5iPqi9DS5tcmnZ57vhcp01Xbya1AQMujFVFcfp1qYzPQyZVl6mrayEpj4SV34jnYn39L4PL6
rUcPpWaPUcuyeTLPVSt3BdtvzslkhageV0/+6LBsMRumlcD3pEYr5ll9B9mwfKwKijBq3TpmuG2s
hTbuiapz46LFlRAxTDbeBtkd56a58ejnuu5kYEAXGKKApGJTW2X9g1UaVL70gzXWAiK7iRDMKC2j
L61vTvOn2RIiVDkKR06H/jy91lwhQSXPdQUeLRDrTsX8wmWnmPyKqX82Av8Jr+ULVUWsj7sMry9L
wXtg98/kq4I7r1+s4qYPCFFVT1nQ2z965HTHSfCdgfIP0SYntuAJzCMFKQmVBMsqfFqawa92qKf8
ZKOrF+Adq9ooz1UffzrptK/66AcOgreWC5j9D4EJaK+gZaNnGtr4iWTZYyWmFwT0idpcxpJvn9u7
5+pNPSq50eML5c5GNOv/QA5/mCJI+HX0JDhnK/yZnckizp+eNSnXOegMLMzsnAKgIY6/aRX/JZvj
XpVOAWCRWSg14M8QQoqJHMKgDnK5dpE2zJd1fBbtuZq5BlhR/h97Z7IrS3Ze53fhPArR7B2NYXmQ
fXOazDz9mQROG33fx9hDw34ADzSy4bkBvZEkP4a/fckiS5cUCY0loEiiWHVPkxkZsf/1r/Wta1eI
i25/eR7KUgBR46Me5l1L/Wfgcl+KopyzVZ8cFPDUqa45n11g/p1VIzLu2ysPQE6ihjnHmU6E9bZD
nW1sf+f5iosN1MXnC2UCGde9j5qP0XW2U2N8aIbczJZ+snEC2CFPHZ674WHqs3chM5xjWjiT1t/S
JMkFjqNlvJFzdqdPatEy10vHS/Q1d0AM5piuSK8+B5670Rv+BlsbPg6GtCDqTjAkMVDBFq9xBURC
v1Blgb20OXrJHOJuZ2aZ9Ctfw74lwRh3nWXxOV6FDSR8fCi4bvjxyyD+9kp54QfZGSMLq5ko7TbQ
tUtoNNOyKzKc5xR5OVyCNJq+NiYndaPjGKs9FEnxWXvZU5azEjL84o62nG141Wflt9BW4Vy9Vv78
6An70Uq8z7R2yJRbyjzOv82ZBOm8uE3LrRF4xy5iytIiuPMBTxxlGJUjOXvnjWugW2T0eRZTsu2j
eVmn1F3rTmxBso8uQ22fzXC+DA2ZYq8VVAa0mbZsu8pZDG1JPGb6cDxyHl0DjwFvVeWkjzMGl0XZ
cFYi96JVJA1j7M2Yvi/5GNxEEu6ob1za2DjoBmibNrtmiQG4yHwuZhAdk9GuemdiQ/wUjgm0Dp/z
W9GRiCjEdCEQwTYpP4uoea6tZjXHW9d0LmogkArV03PJmXW0q43kOdU5tDZD8u4k9XWe8yAd0lWl
sne+092KnHc8I0MSZIRgAAdx7Ho2Bht+s0PhRwNnsdaZL9yIZ4vHsjSYDipmsPBefqgK/97ts+jv
AlHwX5f5/99/+z//+Pf//SeZ33P+8Of+ZJ91oYs5EvCNkvL5ir+S77xfsNW6GFeR7cmlIRP9ap+1
f/HQ/13XxcErPUt5bn9V+YHiCVQ4nLUGvDT1j/7Lf/4Y/1PwVfxBR29++vvf6uqG/rPA61nC9HRp
8SPowtDNn+F30MKzeea8cNFYDiaI4QSSCmFxxdwPPVmlKgCtC0G7XclGf/JbWd7hexOAp+9mab4a
OF4vWcBAamH0tjXaue3QrG56W9YrNynWkdRrwsqZ6o7iBlyNFoWUNlY3h+NNNkdfIQ+IJbv7+1A+
ikS1eqGH2RyMVnYr84PeC3uB+gHvK53PtkyuaKfGntFNp3GuJKklPqwundHOBN7b1cJ1aNLlInpt
8eO/hqnE+DZET1XiPDRh+t0p802YccYpOv8VPUcuiYbQYz60z/Mkbuz+2uyJALDp5H2gpsHGMTpO
zgjEKu6eJsGDhnP6mkybTxWNnT+ZOPemKFqPfShuYnpY7ykIwZbTJGxK4pZwYoxPM42Ffsg67bEa
4v5EvMe7qj0AtrXpXGlz41zFaOhrZDJyriVKYERWddmRe7B64JdM26nAzlQ685Y00YRFS2dDIKad
2wPnDUWobFUV1dJMWVC2sMEgxy8mk+xY0+Csr8PtHNINCeNvxUoR5nNVPicRQoLdHW3cDEuv0jmv
NfNDTlqhD+UNAKpzbWnRMnHJeKIOEYD0ojUywk0QtDir8L9WVsgGlSrrVDTDsjMRPEUf/qDKXvEI
8MAK82x/79iRAjuvlplTY33lQugVXbfUw81ocjBNcB+P4LMF+I1O4iTsOn72iBWO5Pw129q1P1k3
EAp2etM+GUdNN89Ey7F8Ad0oTfPOHeaP0qtN9CZ5Rnu9cnvt3iLgNE9mADk1OGvuFmaCtxwdSbeR
Ny81ZXUCQHk2JuYjPbsux+kECXJVF6OFuJ7Sj9TT/OthQgZNGzGWrqTrPPuZvRc9tlTY58OAO4eD
LSdC83oOIOJUGA63dm/vR2TLcAaIK4aWcapczlHPhRcUFzZQwQZSEKzixr7ztxJeyWZOX4fMI8Rv
djeZ1qJilkDE3Jyx2jRPbBQwu4bfOhHjKHIfutq+pqlnLrIvkM/ffI7eC+FdAmoQfpx5Z271ZMJS
jEiLwX3u+nWu7BiJ6/UsFvw9kom25lI9hUNJk6gbrpMxx4UhjgF2ZyH7j94ez7l4LbXqvijdM63C
AJlT/anMERIG2INzl7y4gYKguMrrUlVQLLTFGJILIRCOpZFxyixHjhQwlTjtYiRw5IPr+cexRLA1
w9IjbIfTDkPSoWurfjlF0zsMrXSVE39ivX0Kg+i+r8wHn0O2wPHj7GTpoyDPclhmQ1qxETe3GGwx
n/BDaYAaGE8vBAE1iNyafxh8/RPi58IZxXNd4eHklDsAkwTzwjEWnHDB+r9kuaXNqhKO6qy+3nj6
QNlFMM+biG/ju6F/Y2v2weDBOXl7rJm0s+Cd2OmpMnmPeKKZG64JkwvnmbbiNz41cl165cH3KYDQ
bLBCvAnYLcZFLgnHOWm1s9MXX8qHIcYtRfHGKpPdcx9gztaMFpv4fIsbiXfLic/dYGAjsL/Aja8K
Nv5YGjkF5C50q37D9QIqpn1D9iDnzkeG6gtW+5l+Bmqxc7zxu8JkGPX62WK2o1SJEcjnj2Y6NaH5
/DmIoufjGmyrqrwNNHcn8HiZcfEWNSOvYgbhbI6uK/zFNEoEDO7j/Sici14VAUSLmCB2rO+FrZ0G
nOtTS8+EbXEDd7k6zMxAeEq8oxbGLzM5N4oEbO6lFfVkqCSu7K/ymkpCp5LMPe71WNCJjYtYLYnE
ezYk+3zu6ap2b2UtX8fIVc3tycbyjId+Zn0TmT7Wdh4Lk0ULfQ8/cKEHr75pv8lMf/VKUn3p4L7n
Lg1xAS0fmahvxdzzOW1y+B3yZaILKpo7eoirS8c74OWYW/qLmY9vQ8u9D+xh7neq9ODV7Iw3kGd3
ZRbsG2t61qXcDb12yufgVKku1VliP6lsdKWoOQToAhbAQLgecl6jw5xpFLAb5xRAQ+8r/O2itMLV
RD0WZ0ETZNCEFmfVlPHdNVTDLgbi30DvGozX2jovOfW3dbfwvPYDXe7SuOobUtIbmeYrGiAD/fje
FsUNrvmFaMLvPOUGydZDetouHeNHEXEkr2f7Kw1uq9xk/CmBo5tPaZQ+pyQXfEqX+CytfEfsy6m4
8YV2hqcUIEQvqhe35bM0h0yEefpKQfo+6HuFp3qYFe7ILEipZn61b9r8HDT2u2E0Hw5cGD+VjAu7
NhNPWtpc4wBYczZaprT65PlwVz1LOd/pGlKNyMulJymqGXdzPWk4fKZdGWKd9XOUwHmglm5mzemx
H19mmvuVIhwvqKR2J2oUmF/NOVrOJgyeYV7FwG8y/WnKye20kpIwAsUjBYFbO8bckvWMpWYxPYN9
WLZ9vCUZQZ9UwgTTmhZvQXjnVqjBWsrZwPC1SyzeoqQ5SFmBjCKMk3XpIk/dpzz1n52mujXQsCys
M4Xfvwwp2Y6hmM80yZ1KN32yps/cia5rd1Nl9iOOIHV3JcGRW6C1GX/EiFnMDnjSVY+9wTwvxiuI
BApM4MxQOaykESvSEcs+tSB9m8a9QxMLAl5+LEuLNncPnLr8CGp5HVfcf6V3CIL6IxqdbWeG73Zs
33MbXta1drEFt8qSzibm7LdYedGk6teerE1ND549asu4i6/G0AbdSS/EomZrX/YP9HhhFiQKydwi
2f9g66PBAof6/AqS8jY/JNHwhDr3MI/BvT7KK4TkT2H493EYwKLkA4PlX8bpo2ZEt0Ar9ymmLS9C
j1cLOroMDw5T+5LjmsZPRwCdv8ZKUCDWc+nhrdy3qRMReMQuaFZ3flq/mU578DEtTaWCTup8RNzB
KKiqFkstJ1TCWgsq0WXgkOr0RoGzo9jEVngdVVoDP5Onch1SjuZbCuSvJbvRJt5PE0eyyGwgFKwq
ThMUOmCR31Zlf07z/IzfAR1KW1si3yVG/Ipx9D36oW149dfAytC36DTBJzgJhySCtwNh+DrUE8l1
y35U/ymJdS+GGnEAYWLGAUPeOV7HGpmd0kvuOz161Z3gu4heenOclzH+TxVujgyC8DQdWA4HxYxn
E/nLXc3qHJyA82RVDWwxwA1LvUMRmS5FoIhzQJOhmrNzF/DB8Jw1Xnkb2sky6xCt60e2cuzlz2JA
N+jti+G8t2Le4BGjexL5KBEr3Y6WHa3fQX3n5jAyouSub80Ic3R2Db/pCL5/l5/By2w4op+tmlh/
A3F1ENm2oNI6kTUApm6fFv5NK/Sd7QEx6+i8iuHas0hq7ZMcUJA0sLxJPa8gnNxatXEp9e550iw+
Kx3jcMPb9KlJczNp5FKmKM0XbkBQOaA1sLdP3AFe0hHPX0MoKNCySyUjQubpexAYn1RpYL7jvBpM
SUffITlpfd6QEyJyP4iOjgD9Mx72Jhc77pk+HF88cLW2FIA2sLZGwZX0eC5Bb12WRnnbJ2RLXLGr
UA6cttsnpijW1TC0HEqJSc8x7smGKE8OGpV7D/DLIBBXIWEehAwLIUqOT3U7rKwm3RaZy1M1LA1S
K+FtHPivhY6dOrHqrQbCqdfn5wDrB1jcuv/sw8cc9dgGMISXc83vD98vWbiIDtq0DiLcTy2HGxrq
eZYnzj3lnhsPKNNCj4w36q+eihozKpVdoWsCHqDSB+810Y6A1fUAPNMHfjtqgbdureYyV+r2xENG
T7aWHT7GhnETFeLOxr0JKPTa7liIJW5JaDKWGI65D+Eqx8a/96wJyb0+hlp65wXmcm5XmjU8IKkq
fnR913jjrTbedc6zoR3MoLq3Qz3Zwy9IRjCM+IWtO38oj7ZaEIQkp1Bluo2cpq+qLj+Spnvs9OLB
RszMM3zATuiAyUXZpZcLwF02DNii9K+RNuFxwiOaOeXBce0D9rmPyS2XAk//wq8KTn4tOWpdQZ6z
LwKCnOUYKHitEM6y8crDDqqJlsiI5tCTTicD5UfpaHJCEKfMFMNSoLXiX5i+a06FmHZxuTviqVW9
lVr22c9EUWZPoHi2uMZpBcmTHWUSXGI9rzQ7kvIu9Odj0/TQPGgEHMWhal75/ZfOexEFj0CFb0eW
C9pEQDWNhgd7Kl4y3d5SyXrUcM04kkNB/0xOYjEFscHGQf9oOdrKUEfVhMyYueea7idp6lR9pTJe
hoV4BlzK6V4+ZGRdF2NUrvTADTDvmABTxDNP53Zd1wkpTmb8PGvkwkCBUl4ko+Uc55ceodhPmdIV
XGPacAlLMGgMnrxXS5HY8q9M+1vt06JebgvwH15Kt1Qfi3oZxBxbJ7KwTgrjJbgdKu0DQjmMxir+
nkdtIOMPd8NxzEOLjS9uC8giICORackn8bBa4HD67mqwriMoUczuMI8gCsYWeTbTIRLf9cxo/tLp
MgLyGudbNmo5HFVoTgHdDmG97ByrvdhkJE8ymxfSNG90p9Z3A72N61ka+Ap4sf0+o7vbg2o7J2Gw
nYZm/x/q2O9+b2bVsbD96/LYP//v//GP//cffpLH/vQHf9XHjF8wv9JDYP9R6vqTPmagpRkoVJhj
BAXyf9THnF88R2JZJ3hucPTRsVP+qo/ZvyCO6dI1EM5cvu6/qXbekOIn2xvwDOKdfHPD1F0hMeTi
p/qN8xT2XFn7w4hCO7/keMqcGDq+xnS8GErwRv7sHjvZ3KRdTcqTzOE8Be9Z7j8DJczda9slZ5VE
8KZrx4ePqpGji7KD5OQSUfnod6ROpwkvuinnTRlzC4sBICbcnxz+D4I1pyH3OYThEOEBy+Caqgm2
UbOsy1BLfJdOK/3TZtilFHihun+rS0ARIgck2nsYjUtG5FzNymHsQ49oQo4/MTC/6QEecz2LB1jQ
9xXDNjD9zaym75ExvFXzeMhgnqkJ3VCz+qCmdmR+GJnyAVcOmrbGKaPrp81gsW9VMz8QjWEJQ2yR
IwekShdwlEIwIRX0qq7gD9rBU6rUhBxZoUBeyMRrh9hQ9DxR7PxDC68o2yb0q1SJAHkiQqYYlF4R
IVzESsEoaHLi9oswpdmvngBRHrbeNrIULujZt8kJjCGMGNNEOSOkuO2c5Ntp0Bs1qLCLqWQOQS4j
n1DS5LPA/0SCkcWT7LSrsqg/0VB6tKUefG7k8QwnebGZNWPjI+JEvYHC7wk8C5R9GUlxSGWOdyOV
2zyn09KyniLgL3UBsR80mRUcTLP8GPAOlQXnGZZDmTffSFifbuef61k7B9iiCUUehWdtU6p9bX3N
jf1mrLxzNvgkFeS68tNz2d1bbW4txlls5yJfdlFDAZkf3XpmEKtIOMVZU2EuXbc5FYWxK3V3jyyy
4FfcK01MQldcuDGCZj7iZxvj9D2W/X0/bGb8oh3ARiIMt+BCKzq2yfFHhPdEQ6RPrcf1tjn7qUoR
c36jmpb2p5amMHGp2GB2FYk5F/zJzCixsmLVAa9ZeyFZjKs2O6+mFRyQgJIT84BuLxM3UtVefnyb
cXRJYOqgzQpEtJjpwWyDBxN1aNlUPUYZ1BuEXSiN4Tc0gndvhsMa6ogjOUyW2ONXyfX64BEB0ofg
YRQt3NHJWmpaxufHV78u6+IYPAQR93Uz1dQ9DdCsuAC+goqcPGDFCdEQfATm3F3vg4rLaMXtyw2K
vQtkl7K80lJTeLaj8eimm3VvWQaq33CJL8j98WvFEipQTnI8qWMPbPxw47R2ty7mlIiRv1XfB9s3
W0wI6m2lSEM5T66GeI+TEYB3U+KV3cAXzqnioGXlWvc4hzQ6FglzQxJ1VVogYdwJlTZlQmWbUG+6
UUIVE+CdsqAA2FxRatakS4FhBHphtpMEDJYGIK5lExjz0hbqDzcGJ8rmxgpGbVvWt6MNZq1E3x7Q
R834QvP5IjRqMpJM5dQ9fwvYgWvTiLJVk91yqrhyEOKWib5zJZKOgSMmMvkx6I8sAUWweXMYada5
xuuUjtouT4DSxpFCtvuImTDOspFDLhmxxTx/1TmJeH9oc6w62nhM0hE/5cTHlDvnfcMAayXMVRYT
/oLMGPOecxNXXE9UfWaxXLdJ36y8Vr5YobaTWgcPjXeJ2R7BcTtIkr4ll7znlNc4IDzBzlazcSTQ
/PHVDN61GydPrBIuVVrdcWY+1q1z6ZP+HbM4DKaYWbTgKKdZ7SkZ7YMZPpBUpS+Bo6gZk8AiAMfx
IYWtUdJIgq0z73ZTO1CVg9BWvYZj/JaPzQv2lAfP0/cG7XZrpwbuajocKzOdkKl90w7DeXCvC8Lc
Mja+nbF/lTL/dNNxk0n8/rK0rs3IX3a291gB/pmied85bw4dJX0yb8fW/S4wvCzGPjv2CxkYqyAo
d2ZCVDIjijhXlwmiuxbP1H/U1yP0hW1Y+WfX7XFUjbQTxKwqIuxQIeUTOCspJpvIhkVDeECJOgLh
sVqcabgzEPN5SdIMy4Qs8T5FxNCHfO13CLwKsu74TxpYEa14zIJPLxmOs4tZjRCb7eFG506jTH/d
ktvtnBA/murxPfdI4xXdvnCd86zZK1cTryImYuXEvtLR4YCZbxrMjjxytjkizFTzs1QYITj9Iesl
9k0VwHEx2WSvi9h7p3Luok3NvQxEzEXP5zo0xVop+s7EfTdZAYg8a0Z239TiPKMXzT0LZkEfW5uD
VifI1rEFopSYdGVfP5mIoqIBpJCrWYbbqbRjHNDsbEMDz2IPGkmWI2QYmW09r7rE8L1yZehuEaTz
4ISA/1bM/Bp17i3n4nOYhydgdqXVH7LIOGiWs9D88jFnvc4T/j3gcuVQ0HzalXPXJxmih3kphXer
h+FRVNE2COgjMDPfxn6LIKsx/D61Jv3RRaKdycFR/RABiBK98yai+qHNotdRgGG0Iv/EZwamAxAZ
24Qq1rEyq+IUEDlpa3suTx1sNz+T8Dn0Q6pB1gPoaJoHMTFPypu2R7VtpP84BnJBYQKjpyRD71PZ
mtnup9XeSIh+SCj2yyAwbBihfu+CCC7qGoPSvB4AjwhblLgvwpXeZwhX+lWXjZ9T5r6BZ91XtbZy
GwNtTB6E22z1CMWBbcDBTcXBUn0D+Ftb/cUJrWtaV48jWxHogqspKI6xNE45F4k1oTxQDUSoHXBe
OVO9On0MoVMuE6P7jh0yyqA+3jRETy1ad0WdElNhakhq884v8zerv4hKuxPga2CPo9HgZVsia5eK
cBOAujHi+FZ6II1LrMqtlLdg6edlhm6Q8CqmUXM3yWoTzPBzXEA6SeXfpz0e18HFnqQfW4A7uiLv
lNRG+O+ll0MgjNddNwCYxCSlzyzw8uGQR+4afvgpBOgjFdlH2YYB/VgAf0ing4wFAWSAArIVE8gC
DmQACQI+z02CB90UrLXMvOT0n9qjtyIle601zkOYx5+2E9xVVfChzxxbK1aFQgMOggcv6MdNGBsn
b6oA6sc8HSvrylYkT0EPZGpRfOrHxYG9CRmfES5ydBoUDclUXKTcujUVJ8kCmBQqclIJQqklPp6B
VHIMtDcT10vlPYT0sNYcdcsUZ4LoMWoF4VfioSjGPMHge7FW9YZTR6xMa1liugLNNtBQnti8GCqq
6JBZ1FR4EbDpuaSUhExjryNeEHGEzraPyDymZB81MpATWchUhSIT0pGeikmCYd7DKj+wpCf5vWQj
W002yd4AHruXEsWx/ZMVUHGF8sjAPojl04xOsyxVQtMiqjkQ2QyJbo4qw9mxKgtVqnNW+c6KoKdJ
4LMn+BmN15PNw0HlQVW3HY7d7FgTFW2JjOY2F7C2CSpucwOR0oZoqUPE1AIWMBvlkxk6tPagNSUG
ju/chxdsYOdw0VugFaJS+BjlYkKsNWFWV07fUz9+5dopjtjm4I0yVPY1JATbEIYtaHUnGiuJyAqV
lXXQX9vOvSuJHNg9ckprs+pyaBoJHA/bf3vI86w8SiK4GYEr4rgql4vNh8rNiqyurUK7Kr1rEuOd
SiLJzA4LMkE3uvgwOzzzMqrvBGQI5DOIDP1DGnHzpU0nOmoOfTVGmxW72NGOASxNhiG+exCGX001
PUuUymVf8RvmdnqajZhjY6x42Tz4tYGlsNsqksLB0qf7WcEdQsimqKr5U8RiLZz9Z7ci5Zrsy4Ex
BmnbqIyNURJUr+crz4x2ug28xu8vozM+YFHUH039xNz5lgzhjKPNBSSPmOs60dmsi2FdGfapTbDU
E0dLqluvhoUD19vkQeyZ3YLs09bj4Zz4UFXTm8nNL7FFk7NOP+uC6rAL8Ke7qsewNoIUMGL3pNnc
r0Lr6GBoWFo6/D/VrWo7ES7/dFNj2GJbUWxgP7XszYK1XpYYq4F7L0rp8RrE07AojHf20ASUPVrf
Y6Tc2N/ZJo8dc4q2sVGs/VFQLdVb3JdVXhszF5DB5WC05roDTWk0DIUTvmq940vyz+6CRt/6LfBr
bpqFaR3c3luFSf/UNRIosbOj8+Uldjd2C++zzR/xlzNztddha2xVuTaA1o++959NQoBNfKCa5Csq
8hdB928TAo0EOgE8GBpgq+vBKhemXDYD/jMC/23SPTlwNOnFCHQ8cFyc78UPukhH/i2rrgBgP2lt
s0d9g28+bBJkbCXsq2yZ25bEbMhFD111M4X9rsR1n2MuBR0q38up38e1fUsK7zRGiPu5pqbsBAuZ
d+OMeAG1GH+61z7F3bQLlRVUYElujfYUV/atnutUjCxrhlouGLwf0uQZ7rIrEiXhd0BYA6pi3piP
EZzn3rPWLGif65ziSJZBXqx/eQNXdlVeOxTleml06UfvjtfjXoubfd/QuiUjewEzJF0yVAFKSJch
EydRvvy6dIIVWEeiG9DcIzqZFqxIZtagtH0fIIStzLhdZ9qzG8TNKgE7x7MOl2LVhw9Vxf+6LIAT
TTWlOR9GNK7ryL6lhnk7dgT2BuNkJCOcm5kEvl59g26xIIguvNBzNkZdbxPIcX04bOLcvq0m74CA
THdccE1u4FwV/jdTSEURibsbuW/jK91kPn7JcJqRUm1Iu627H/jetCNNs4YCm771jtxm5UwWiMdW
F4vHMtU5iI0BJBx3XWSo3Jm/Edl0SrP+OimBStNLPHBLGaOl67lPo8G7geVytDEE4dpLG/r5YsbR
kDu4k7grGeYhpEzGotzj0eObb6HO4zLQX4ukpuAJ7z4uP+5hmpHuM3fRRGLdSY8Sj2nnB+6bBorF
5ZtEYqC4ZN+Fw0vlDR/0fcEckPlTSAeELLqPwXav8apSIzbj0EkI5vfTU+DUt2nI9YHvs8i5uvmE
i7C+FKlBK657gJR9bc8sIUlybofEfZNzfoeWsWSY4VriIWqzaVhk83dKYzbWDsCCTVK9lJxu8lDb
NAL2pmMQ+whYt3a9vBd6xUHUoEFYj7cl69G2/hCBfjt00eNoRhsdTVyrJGak2yZo925sI0JEt1i6
FnVlHKLRfazt4Nh28mYGJNaa1UtfcFyj+yEq3nTdfZyk/VxlTDLM7jzIzJbK5cDp9lqHJUzGd3VT
3TXUfBSAtMh/sSCYh4cwkldR8ckGFgaNFCdjBFtiyO7YMvQVpAihe4Lqm/d17z32eUHfL8zBddbR
uQKcBw386A/cC7UGSAjI3TFMzvFgP1GgRsVZvUm0m65Lgbo6H3BSWL8HlIPQJDnQRJgMPPrjO2of
rh2FWyKslvnJU5EPDKWF/ARkZIe0QY5PszPehTFrTX/y3numH4mnrOumC/y/pdWlB54TTJltG983
7BVEB/Wl01040FxU32LQp0XduO8wug4wqa7LwdyqI1pL/TlEHwZz6d1rEV1fhLlvuOAbe2CdAJGs
jG5a8k9V0uxH+LFcsu9+9dGl3kghF3pVBBYEZJm7N8wrXfbPldbt8andADVah7n3auRI1UXTH63a
u3KJTmvCOeU4NlIq3fLE3TPGnUOjfC7dx6z7gp+LaaV41O32oWF/qrXhHQHTznGPVBq+FLV8Dt3v
3NGPvo9o5RSPFT2WHJC9227ptc6xSZxHLD9iYRmn2mdbXKTWC0/lXT1teC5km3a2ThqZHlpYKL0A
Lw0kJyzCaDX7E37iEF2ErS8JIeqZtfPcai+hLA6Jz+Zogr+MH9/hQB+HlglYlxYoVuu0AtGnQCOk
tGC7jA42By98AZJzborkJUhZZgcemTOEBvfALWCb1vrBz8Nr6WpncOmJ5Z1FM56AVF5ldXAf9/kz
l+aRyoVFC5SFRHqSrc1wPJscbckaIraaMDWSkAinLOSyTTSKbbAjDNjnElUEyjYBgjZ3e1tnxPB6
0RGem7mV6AYIvWnVQJ7TXHePE4VHaX7l2mz4+36kauo6TkgfN77y844l6KUno+nT/YwRl0cRE3PR
PWBLBLOd70JM5Irc9OoWjEokLo/RIL+6nppBxfAo9UrZZ1BcZ5Fft8UmB2cvvGHjcLqrjOCt9P1d
FTZHbXLgdg2Hzm3GJYwq3qUIW4Z2IdtIMwTg/np0NhmZUJ9nacHJxK7mF99EwCxF9xoT6acrb5V7
7ieO93DlhmITFh4v8PhhWPp3o4o69WjtD42+8rigMBhvivS5r+17fbBvXZuzxexhShHmcNSjFbFg
BrXyiqsjpm6739uye7Hi+cZqWWHjLvXZ/+S28eKTcXFT4yuxaGGe5SYvcGcFvsM7J4OjnlKJVsK7
NNyP1KXYQGaPulM8p3a+ilXny+w9RAbaggTPHnjj6xyYL5lBg6C7trJxbaBx9P5wpVXT1qqnQ8HN
J4zhH4fexh3BawMbknl7suzi2m/kI0uMO1dzdr7FAJFV6WM38joXrNT4sE8VgGotXjtYmBQ0HmsI
s3DNMC84LMxD+pJhewKZBcwJzRs/Jrq88kb1TJMWZilOCPtQuadm5aMaMFRpznjvY7AqldOqwnJV
YL3Ch4/ChhnLwpSl+e6uRI+wMGv1yrWVzZ+pcnF5ys/lKmeXyTBL1dC5xPJlY/2qsYDhhTpHyhMW
D/A2vUK+hO5bqlxjTb/plYtsUn6ynNFoUgYzjGYthrMY41moHGiAxG59LGmd8qalmNRyzGq9cq15
Uj78x57sd7jBpf7X12T/9F//5z///f/6aU32xz/3KyvG+cUFasA61NGlzt7rTy5y+xfbEdafEZjl
L3B0LTAwFkst07N/syITv/CFEKwsVzcYWKT1b7KQ/9mCzMSqLjA1mopJI3RFEPnNggzjbSU8NiLn
jlbMVZN0n07iTwzryL5JqFizaHi06/QoOSPID55zyZD/DbABv81v+SlYcAVF8KY0pOuYllRe+t/+
ECL0szLXTHGWWvCV4EbPzEOIjXm2Htp5HhaioFA20O5/s8/8C1gaRez4Paxm//l3v3PUd+V1t/nL
Mvntf2bkeL5da3IqqMMJg8+oDTYq0ERF5ole1b8FtvgJxPL77+UZloH+TMrJ+wlXgjtUC1lwC6js
e10Wx86unntCNzPZ44HIH/LwHXhCbJBpfHJAhaUJskGl4CFT2/8NGMhf+mEcXa1ePV3ggv8ZZWJ1
RG0xiJy7In21aHiE7Hn3119b8y9+D9M0LQczgcmx61++pVXX2mIiI0jDMVgr0rM2dADJPVEvgs3I
EPojBUqn0mPOxmaGG9NRzWfpaA0kA/GziEju3Dlez/M6f7QTbTfo9TaMMK47Yhd07s1f/4F/QhT9
eIMQRf/48/50CZJcFCNhVvWa2GzcipNhVRw2rb9xpf+MQvr991HLbS49Uwrnp9e+Nd2h4hEi4HLE
73WprRNn45kcrF2TEyDEy8bn0sdX3NIGaqVXirfhdMkn5Vs7a2gPKuWowA6la20rI7mijOpGhZDt
zt5Y9OBEefMcElyOqQ9TuWOaB4ELfRQWskUstqDKqdFhGZTujaS//uuvIev7P7+dCFPHpeIZfI6l
Zf10nVM2IiDuzdbZyDMmS2MFpnBp5B7TcO3exNTDScEcsqSlu7yR/5+9M1mOnbm28xNBASSABDCt
vmOxiiy2EwR5eIi+7zH1a9hhDz33wE/k+xz+kpLi3l+SpfDYjlAopHMOWVUoIHPn3mt9K2yWowd2
UocQiAw0eXfT5KsOig2uj5X633LAXijb7BRbyRFZFkxgzJ0DD09KBmM1ohyc4E5tAjnUS2XrVWbp
uMFY2Gfv9A6+MwajGdIZzqVRs3wN5/QUOa52J1P5npvIvFsd8SihD9jJtM2UBcGltMSlc4fuwBIY
bQyUWcwFqTG9rPaUyK5bAx5q8YW1EQw5Izp4GjrpPmzuoDRPa6MxD2UICL52oREDpZivrSUeh5yT
TGqoSQ0iJlSd/fiU+s0jvqNfbZedaY5Ta2cfiMw/6/FCbMY+irP7RjALCe2JYsR7dvRxldjiIYhe
J3pti6TCPRcOGJv7+A0h+kFOASnz3a0xwY/mqaOgxEdyWpfSxBqQB3sx2h8MWREF1p9VSY7XcUz0
ZRK04BxvaYdwIXTEb2tyOU/a3bVn4BI0t6zuCzqt9acxVW9w4/dGHNzVwMFHtF7Ft2Mg+jS7X6Pv
bQhdVqNUynYh8ZMEK0J/XiMiTOM4fLTc9inn7EdILl3bDCxyXbg7v3ZfbJKBjPTNLYh/i7UY9IRt
3suRshO+zItE9zUmvwW+zMwFUiDK8MZXwv/xN+6MyNQpE9pp8zmN9G3Wx3jgfSgdlujhjrefQTJe
EIisYkLd5h7+KGKzQxJmzBH0flfN454mwXEY5bcf2SCHCHIBnJFEuy5/aTW5TrPktZZ0qDoONhVF
rV3N4Gz6AWkh4m/8Kx/CCPYILxheevSnchUAbGQlsFfwz1PkeyutKvIDCZl6792jAnsLu/xalsl7
jceQI8cyn/Jbksf7ZujvMLYxU06ecrwRSy/CROjEDfMPmJ4l9fyapISDrNGSl8Q62gKSg0cSMzMf
AydWulORkzkdERkN2xTUV1Voh7iOH8LMuDND4s3kfOQGfWLR3mTRN8iZc6eP16qfDrWeb1IzZlRc
feCPeDHHYXkbEozeg/7baZv7bLR+obVVeDD7GkWVtRDmW6bxraV2c7U7zlp4XbodkepwVMbNXJe0
YdoAk/LwZtHrWfhCnFJr2IVjRngZOYC5u42dGyLRYz97uzZ3bnmtPQkChghkPrSVGFemT5rPHICF
jLEENxxmioT+K4NlpnhArZm4JS3X0Q7pLJNOtoLvjqx89j6BtnML3RxurmXBxmuNCD9JD4o0eZ1J
bW5Gzr00H4vQ+l12aHesnrDynK+kAGkCAQhEAvSOpIUcp5fchd6tB8iNXOKaHRq0LF7EgbBoD46c
11ygbycHBTT4144+nVv+KqeT4Zb7tnXuRDw+JxkNYalHv/E6bUmf4JaMzxFOYXzA/ePc6k9hTBx7
ddb7T1e0ZIhPYgunc1cY/gPd322p/xJB8aT75D6H5UpeNL3fk3xa5da6Yk2vgsHhiKMQEUMIkVXA
rLGwJnDDTMZpTMQ3jccH7YrfzVkamtzNlsUN3mXYeuevORmtJfArcoXy5Gj7KqU6v0SEDXAYTxaF
OlhXmcapDsWsr90ck+/bi6A5ZIPxAjEUOOyd3h/zubgGNKxb/+gN3lvUqHGJ5LAc6+K+M+Z4ETLb
Wepj/jTZ1aoWFjoZ92RLejEI0Q1p77BErXAP9EvKtm+taM6V1XEpk11SpRb5OPM6i4me8vpLVI3P
c2Ye8FcR8BEc6jqoNl41Ffx8RAJiyQLqi73bMFv0t0nkfMGxo+N4Mie4MLE1vs3tcKfX1j3dWqvr
T53EhdEDsa3T8phPyXMrNKZxLylIg0FjzmlCBWplf4gb7qRyHJdd74klPUoQJol9C73mYg3pjFkh
Q/4SDKjLfreatfKq8X1K3ICJOAk8jViR+refIw/WBKOLyToWtnKMlKg7I8waCKN9+6kiHqop43Ph
Y7pXoV8qZAEZSutzXg/OMhJ3/jiRzn7nIEBhTnNFhXUHwjmS88UaTW0RdDi96Xg4OTYQh5gE6KQM
tzczDDqhaXdtbZJDmzBVrIMtqL1NFZNQZTbLCoOGGN2NH7MNDpL2Jg+Vmqh48b6djE1TBivPfKLd
w9YcbqQZreMgX+maQ+p1eqva8FYT8kldv5S26jte2tZdD4xnjPapZ8jPuHyFtx95elCtnc5dlwhc
agNTYVHtJ7NcFa0OknpdSffNH4lx7UgjSLptQVnGWKNswWq71aZk1WKUdUzC+TzJAvpuRaqKc3D8
ZXIX9NmmtsURa8RaT6LtmBKZ7U9niwdAjs1T4ziPngxO7VCaGzvcIDo7BX6x8RsCofVsXcjhRO7L
Hmzua9SVpy799Mz3YtLXcV8qeMSuzL66sjsLcOXW5G1krG8sXaVKaAeKpM1kRE/jWoLv1sanQtSE
N7e/hrGEyGmTX47wqs7hZUsPmWAz2G9+Nn4E1vioTfq+pQyKUds4A8rqWAOG+UL/bYPJ5mEskRxP
pAA29q6DYz16qFZMmtCNPcGxit/pEq7cMb6OfnKeNfeaO+MzGx83EZyxZEK+QMsFSp0boWK2r7Mf
tFvBmLKJxd4kzKufuS+s3LxiI34sBnI9m2srs/uiNX97PhnSLCRdXutLYRbQrAuQ+bmHDb+Fc1Jg
i0DtMK9LcozB+UQ+oqfiM0q0ch1Mzkqvy2FjcGXN7tMno2MQLEnAPnWZ78k0pinDYiV7vG/5cYKv
DqZrU4f9B79tOaNfGUEG4aX47VbW05DQhbFde5MCedatdp8F3XvvEXxnQLvy9Vdfw+nWF4cYOlTE
F4M/djFl411Lgjhy/+GzNl85W3wYNsqAPGnPsqSXgoaAB2XroHCJbPvTHCOTy++czNL9hMVWrJ3Z
A5JCwhu66nIMyDMzx2bZejTOKytE7ZmddQNEwcg0rZ+MJ69q78e0PGSxeV/roYeSCRcvcjN72PUi
22gejH4zXorZPzKXWE/M/z1EhRMDM4PWXa17+7In5RDlPNO3uybrk1UVUZIQvkL8LxE4fUFIchSu
owkGoAlvTaLmSgro/nQmcNQVcF99mrrM3dzqYCX0MSfwnlXAr7dpCXrg94eDUGGPc+sC7mLgTfCc
AnhGQYEyu8/UYSW0DtMIe6URV08FFjTFQGpiifukVGgVip6PzC2ospb2lO8GLz3RDgTb4xIhXZzc
/JxCoMyxxnDb86fjQpm1LSOfV+7MIAYxBGYvAc8lf6+B3JSdXM4hpq4a7fmYkv5gx93GrQIMifAD
McdvXQvCXCNw+OicD0mmw06yxqn5eB0ppFBBgQ1JUfFa0UeLyTcqXgMfaiidhpvXeJjPMlYuYHsB
gzQ/qvY45ULCdgBXieF3iHseURobUlsV56jy2Php1tW2dRWuhdfs2e+GezwpmB9ddCqao63G1l+m
AWSl/MmW9rEf/A+Fh3E0caZwdNY64ZwhzqfCenZIWM7QDtnNvkyLi4iCTdkE2VJX6sc0S0/D3KHg
cDTCbPy1Y3HBDao8gIKruia1ir6FCyxJ8Y0SHwiVTNo7UnZfiR29GZ3FQKOEQo+AwpX7KI/w8XuI
0CD0CdrU+q8Rk3/u2tserorDOBPS4WZnBuZet4gkZbhmR66BZLa2Cfe1inuM/8tA1x8QmkjkTOGX
0wOo8E3E0jlqTVEwXOpWbULAsUB7Wag0pzDTT7J9ncCMVq3cVCXUc7d3yc1Iu/U4Dm+OxlhQkCCx
wyosNOYVSftrrrgdg+ZVkgmChJnCiZRz9ctxhZxil369MXCF8Bo1zXCIuudAADFJ5mdjQqsCKHNc
c4A4zQUR1508di7wNx8oi6yBOAlWEDuxH3rbZZ1i9F9Z87vsCF5pdedmm9MmiqM9BrFl58blIrGQ
JdRANKP4E/Y3ICc3OIc+AdHVvBvS7s4b6NRoURRv8Ll6u4lcv4XvQXvV4/irIfNXH5hu8Y2O4/SM
tWKjd4fWye5tU99Z7biSCbkWEW1nkjB2M/YtvU/X3ghm6s/JxQyvtV+5zzheOiQk93cj0y1Ma8H3
mDMg0WLtNk75o9VDsXSRi/d4QHvNYXSE5A+hHH8CfMzJgDPopFh2hXczZPwdSdizjgjQxNttsJ44
HrjlfdEHx37kXKWZwgQB0ZqgvAimjabnFgoYbqudSq1GtHmUWb029fE2tCyYmo3vy4K8o+71kgCL
3D3ahQkBynhWAe8tIVNh9arSAp1E3ibYJhAFqOXnFocJFiKR6C+Znm2JwfrszGzbxPeOjt5WeVcU
QE2RlRQbV92bGfdxLLDywqJSD7JwcBE66amVAWZ9WAEI3E3yiYip5I+h0Xi07fNL0BtbtPKLCB8q
EyfDjE849b9QBG/xnR6h75xKD3EZn7tz6ENIJoAwIhnSd222bnxK5sReyh7WE752P+xf5ewfnKJ4
dCrrrBN6PZsfRdZcEH88WlziirHeCMxLZOa2nR+qvHoMpLNxvXgrtWkjAzhYQKEUDwuB2E2JjsPa
2WhFcDYMtoCeB94WxSkT5q4EPbeo7z0AsAy/4OCjGTL7uF571b0eQ0/jusvGpCgvMdEgfOCriOQy
soCrWWwxpIOqT6E8P6kBMzX+1I37vnEu6QCGeJRn2yXfNTcf1crimuVFraGR+Ihc8znz+MhRQ8VG
Am8QhHgZsm+tx0gE2kpRu5yJlXTOSF1LqI8sNCQQn3r/9zjVZywBj+rR9+OB4ZqzH0sHs6Aib/Ep
hDYw4uIgZ9rJq3Dbi9bzlFtgjxAPeidHYbvK06ihGNBrYe5dPaZPwazKoq4GqL6d2x2KJG2RuvG3
rYWvjKWhPw3+mh1OLmrTucmCLF2uKPm0n2VTv6r3ozi9GmCUkpNbTk1sWAWhZvF9GLecyMvHoG1e
k5rhqT28fzQUaWsF/Gsm3g0Qio3eh1/llJ3UqhOyHveUNL3yiygwmtGy9qmlNFKCB4u0DkaNZvNU
2uSQ4T88iiMq6y0ZeicaWu/hlNzoWpFeynldVvFXoeNFqdo+OzBjxhBanEXgPDmI3JeZULGevbVO
OuGzApvuqemXepwis6nfJ0JmTarSTWDVBJ+S7qGA1GgRTGY+Bj9MM8tQd9TY8s4vlR185ejUJos5
NGHMweieE0IosHYpo8k9I9xfVc9KHxa0GQVLl9fdVQXX34MV2LqsynZWKBTWuq0yzmQ2UjftIZnc
mymBHqYaaem/dITmfUKJTMRdHJWPpgiO5UwE27MkPXYsH3Q9J3Rn1iEgQOprtpL2VYDEMYlCUhdD
pPekWZMo/65YZwW6rGoedvlSURIjMowLKGlx6r4a+mUiQDKV2UV96j6jVrc8NqNkN4MztKDuRaVD
DBWE3gBWa0cbwq+Whlc8lu2eiNN7L7K3uAfuNC1dm1BQFUJOa3mw0Cnjkc2JmMgrnATleOdBNFD9
HLlVJMDB7u8gNT1mEcoPGDC5/4xwaltU2Dg6zILaWvHRfhh6rn/j2z3nNW1uHoXAhTBZSzYhdsrI
QT5jONgiSnh9ioOnub+y0NqTI0czJzwq4njg2/smT78FTkgC3O56Uuta2F2sAyj2NkPTkhnlEoUu
pl2OlGVViPg7qfjBxjuOMCyIzzpFLWCsUC/f3LC9KyM6zgOFoWLXB3SP1bKpN9a5SKBwAgFsEzrJ
OiyxQgEX/YNlff58VWm/kwR9s75U1L1eRIvkCnIA6vmq86bnbL6vy+belykk2IAkrfSUGAU87dex
BHM66ecYHrNiyZWXWPlj45bdYxQpoW4b4QRrdXPlib8m4HwtWwiGpf3WudkmrMvHn/cB8FFWkH6j
6dUM7QMGYHQGFKdT5j8WpR+sfOk+RqZ933nmXVYZy5aAA1UW2wgUOd4gO9V5XB2coG2n72gegIEl
xtnWaBxLWr8KjZgENpgUeJaqYq4F9qViCD7Vc25act/2NsrTe7XIqr0pYPfwdMM+FgMG6DfZKXMI
05aF1CA7zsl6ph/nRDQpFft97Cv0FnwyAxyJzXRgNw8cxTWzjNe9lryrm17A19Rs+GAQ2xV9EtHX
NhHDcyLNKz1DxCTB4Wex4qn7SSBrUwNvUrsg7une1RF8WzH7ZQJzuyWQ1O/uWqk/ax2lEODFAL8/
3d/3WI/rQzLr8RKFyLxbF1QvO/JHVd7cnY3+Lyrq3VzUwwKwOWpU0olEayNmglUJ8NFX8D6/5sWi
WrumoRqxD+1vR+Wmw1w7qHmFQ+VFMx8Aje3iXKACNxD3EI5ybjrq/Yqk7wR+awocky8S7I9x9kMo
f5m99yaF30zjLwSiCNhx8muSxrU7Ps45i5ADXJyy51FzGKvZC9HAQegNLq0YBGJ5nPvIYJ/amJSI
6Q0k4DZEcGw0QFIBN3ZIQgy6Sv3UHf0leNaYP2M1UwWS31Db8UvxRDCNTI8Ayb+jtHwsWL0n/H1j
Nr+5K8iSp4GncBi4UZzs1Ezxp6IHqs3djMgEVbWE+vQhkPApuhJEhxkrW/o6LZiSlajKTjQ59gZS
iAVxmEv1w4rbWFDxQQnfcAA+VZW547D+OCFU01Prwff0m/TAeWT1a6i5j0h4t73ujdsWDMZKK00U
DOFdPxBYOrX6gzXkLxOuWaEEW6Pb380dCG1qpbowrh5vZAbXreCkVSU3/3wu9A8GrabnSXrRlnAY
O/7NzMsyejqvZANfndLde05zF8Vk9zzxUBz/+Qv9gyHeH17ob4aOtMoDN65n+6rWq5DS1ghJh7Os
3T9/mX8w2/zDy/zNrHAQvQeIls/DvQ2Pq5L/Ii9Fvc2/GUwziLc8WxIG43I2/+PsdEggWHG+kdfB
1q+DJ56LEdarGnoxDEzjfzW2+wdfD4NwWxi2AcuO//HHl4tEhYe3d+0rzdC7mUSWJNefC/bnRksv
P1fu/3XWoPSEyVX9J2bq//o//tf//C9/pxL5y8/9u0rEVN+3bkoD57PB9/BXL7X8k7Ak/zFNErJ1
yd/8lTWIsgTtBqoCqSbKP3/1715qXaqfoPnFzcSw//9GKPJ396TBo+sK3NS8BQvpxB9vEkY8JST8
oX5ItXaR+JDBmk67lUUIiwIAk4y6f6EgUA/RHx4CQyiAosVr4kDh/f/xBf0JHUo2URzK3NyYXQYS
YaJlEBbpsMaNfVdOiP590rD+xcP9d1oU9bqCrpGFFsX6u/gPzJIaxx2vfNCg6jcgsggJE+fAE7Rn
cI2W3oHjGdJzM1z/hzvi8ueP9geao/i74Tlmeb5JWJOWaTvG315jo9Qo43OIKHlM4gHDezuipdSG
TLw199b5FuRb75ZO/RvjrNjOPs05QEEtEEUYDdWjP8oPXVbkOyG8LMULWeWfXumtYjAWWDkto/pO
6kGsfdq7hT/iXUPvajWvXWsR7Z0+CQtsPgCwaHzwDKQ/eI/4b4KpAarM0WcFRzkjotgiKoSpZ/uj
T4AakqzCQaWAJg7eFvcQpOWrYfTHbH4x+uC7ZtNVtVEjDcD1LhA8ZY6lG42sjp6B66K50VMY+tOo
BJ0Li8HWMoczCJQDzkfbKFstp0kF4dYt85rHynYb7PSwe1c8SUn/j8HAh2ZM9yg8l7Y2w1nh4gXU
9ODnqeFUpSbUBaooqv1S7gskJyUxIiO9A9nF31raP1iALrWe6Em5yjNYV8adS7Ju/eD6GJnUb0Cu
xUDcuqqaL1AAypoAi9YKP1c4em6+zt9GNDNVn6IeIbcSddV57P19HrxW/YYp13Vw6GH0NPTFZF7V
P/xXd5Cukqb+8NQInlPzhzsqHZRm6u7+D3Iu+t5zl88WJtEuBG04peVipswhahFIV44Sfcy9s0HS
gufdi7K5yyQV7Rw8msquNXXeoxHWe8uYXtArPSHOvIdmdR7g9pi6sxQw8ZvweRb6Qyz0J0B5THSv
Xgw6AF8X8sha7P3mVz7UBzJAbpXHmXp61Vz9zbDqUyF8EM30lnXUvVZfPQ4QTdh3NnqbXqkT9zKf
FhQRGCFD8VC7H0nTcBjtXtq5utP9bq/QMDZ2SMLRxbc8jG1JD8qojiUfkJ5hUphviekelYDYS/Mn
y/Q3eeAce1DbM7C6pa2330kxr0kR/XImrChZtpX41dexWxDG0JvbTa5KRdCIhyBJLq0TwYNYCXo6
0vSfk7lZ1d5wrh3xrQMcK7SFQXoyLlmbijZ4tGQIMZGmcYgRkE7o0DGZfoIMY8W4Y02OW5ZZIIRg
UVsk015LWNLAU+NQ6ZsbBmxhWI9TMF50kgPTwHyNh/hi1s2tJk83ZcxcHbQq2WtM7ltWAi0xPq2y
ggF6yIKEWAudGcvk/A4yOn8aWptILxc54Qa0ZGk52CAZZHdv+uaTnsmVGHKK1najvpcefKVlbA1X
RXGGuAD1g6ulW1INkNT4DOX0cVsb3cHUkl+ZVW0tQSua6zueCE6nNcpnXnQWuBt9xibfvVCBrTyn
e/M6ca1DndaiV+8EqAObAjW1nXtHw/qTafGwlRmmTGQ4i9jHiABK1ViHGdx7tzgUHrTqIs13seWd
J+G+pVn9ICKD/OJh3nZTj79YMTJBTRrDB5Lid7rZZ2b3d/hlFIfIZMoITIBBW+KL5zbU77MQG7EQ
D6OtH/S2fndynUNvdQsYJ1hR6ixmpP9hrj9kBjHZKj+2z8wjGQufoZwPjVWfR5Pg17nwDxmA7Zj1
TFrxcwO7bBytbVkER2WW6uUMEdX8hdnKyfRbxgjQDw4Fg/l5Ttd67V2drHy0Egf/c7av/fhI6M4m
+TBH9yGstb01McfSUnbZGW9cmRJXOjrDlxb506KR8i7PBvz3Q3exyglQW4873l+gqVTabeNXalsn
/PC7zkn3U0YSRKVfqsG+NFN5EUF0BwWDncTc57gtRrExNfcUVy3BlVNzn3MIqnS58odPYecY30br
oZbtuwn230ihNZbetoR1BKhwvHCOeANvhPk+Ym7l35uZeZ+SZONwKKShubGr+ku2/sktv6zQISoY
ww0owhlsUJkSbC2IOCCAVW8YjeRkJMMuSETxlXbdQWb2h1UYEE4nsntn/wH618ahS2AjFrE0e+07
7kpxh0AEn4pMOAu3w+oUYmWMaVRikSjz9EDVtHL9ZNPDzdUg5mpFfhZu/9rMySZN/W3eKqyDRkcq
flLuBtlAZxXI7Y19m+RHp2D7MKZtlHT3iJAOBqb/IAv3tv+7D/zNiJdqGRQoYBTbZJ7Zn2M2FR03
Ab32PmHeDfJkCDZ1RSiXJW/h3HA0ZXou1uDgFE7QvDptcfrh2KIDv6W6sw9Vz9GmRznye6Lkk5zi
JaLxZNnMTJvwtqjK4OdFNKi8A2x6hnBz2r36jIGsfC2q4Glgj8JH/ypTfJe+dwdqoIRHE+NFS2ks
zT4vbiY0KqeUO3iUzJDj+gqu59YLjtIBVyjpsgWpOp+MqCE5lcOIFbY+6YN7S+ziNcrl2Sic/dzy
S7yAoUav6dc0hs4wOA9C2mdfi771GIOAmuzNFjvvkMZkKpAbFogXrTKfgvgzLV2AE5QSeGfIOdcW
ic5IQ12uiuZWZdP3dzo8B6vUYE5gsFsq8UNhMdJup5uOiMPzLurwG8VqAmJqv4eUddwa899a9/zz
WRSJIrco28jJfKG3s8Nyd1PwYS0GuKLKI/WNFOS6BIFCMd9bevRWN/1F6xjyMQAJJA2z5BER3CVG
ecKeTkyMqCAIDQzvUCG04DNkttX8+lbhuV7UNQNKeBjUDtbMpK6+dVxQswy+VYqVjfPd6b29owDD
XJdFoMtzCm4DZDQDYcLDUfOY9lXa8WeLX6v0n+RoricFUnTN6t7mdvDcoVmpewPL4rmfY9KcunWb
17u4jW7SFedSjp84rJPaXecYoHWBiYhZZTsVL7A0Dri0WYmgNqvbR3UZSxOitsIOu4G4+dUEAe7b
kv2idKgraZVVC9ZR2kmYPq300x7Jlkupczp7oAr0rTXbN8z6gO8gldxfk8AOPtDG82JYIO5cu6t6
prDMoN5ggmGZH/hVROq+EhJPQ3p+VoXQUCnTfpP96FkJ+9vO1sycpmEnx6E06iT2knOsIZuV2sck
k89WG+7nOjl3efgtuuRz0qJ4WSKp4JFZ9fbwYHXwRhq+bh/mCG1d2enfAjut0iPPIa9WSmYkbe3d
yN3at2H28zeDyXxK4w36sQ8jasQzTyX0rL6nJv0afOegnltFJDJJknCyFEuRcUZ2w0RFD9cWGi2V
2dNwWyr1Lhngn1GYI0110d1xdypMuVfk31EXXprc5E66d5L2FfGFvRq1H8gCsguVPmRqw1fZiA2m
K5X0DNTwJ5FFvWGzfPc04EBOA30mdedv07xUHbSkTOBbQydv94m3tBSBkmWjaLDB9SqxRjL0c3n9
nkyiiLHqKg0xKuP+LDpQh5lBMDXZBVTE6c1PWv7tZvafDPt3PGWEVNKuG1J0CzkBXFMC60oFu8ik
Au02gaZmjiq0tfQd7qHy1R2w5CFFqHiAU6bNYWlzTKg4TlgavKaI0B1rvHVhfHDHkFQEnngwm80w
bWx2JBHNRw4pZ7XS/ZxEhql+r139ebbLcvOTcNNifAXJwcStX/1g0ouEGUYLp2b4M/A8D7+SDg3C
s2uXKv6mJcwj9F+z2oKnSNx3a+BRqqb0wZP6ndPGl8yRt6bjzk4gHVWW/T2b9yLkwwZEtJPAYX5G
2UWycf2ZWxT3/o3l4KC1zm934l9kkz0uZpMkVR0nlrr1QhFfJsDjgaIYlnzvaDqpt9WqFEfGSnOA
U1r9RUBhCYA5qKOKbdkXoM4BBI0cE6GYNlOqrUlZOeTKuITD6NxMEcwl7VJMh1B6W1CCC10MLy30
PSGDTyF04Fc2Kzm4vEXp9r9VvszP8ceYgm81irCz4Bvm3nkULEFtxi5MM2Ix9LcqpDPfGjuXAi2Y
XqaIDSLtODHWVXjQc+t3gIqbTlRwy2JkgJg2WEUdVrxa6HtzRnQZGtwHLqzqRacDD6LCKvW7ktDA
pIi+7Yp/UU71axbVv5xMNKvA/vpZIbRR+9125aopSX7pFGJJEBrMcRH8mu4+VJGRbkr0Hwun5gn2
NMzTMi7WSaTtmtK2D63hPiJ6Jt2SdB9zzLON8OYH5uj5qR01jGWKv2AqNi5bSUmMZYdGbcbapQ6j
hSMhRTlym6YlYTGMQLo52fdZtfthSBmVe6sJVAZkwBMVAMlfQpYFPQFt3IxDqiPgHEi/V/Toca7o
rIGBjpCnaLhuE78a/vMLgas/12dwP0Y16NKkQc0z7cfK/2jMUS50rX0t+2Etkhr1ADumruZBbsJh
WOke1NeFLfPGBZscy1gOQx4gb0i+W3XH9mgvt2puk3O+NvoIUQqYNN1utF03serUQYZVTmnNsuLN
JliRw4Zv0jRAM0sh8TO8D9kNszT6NkiRUEdd3/cvMQZlfG+vM3OppTqzTrp9m8lnmOMP9YMy4I/g
uC4ZMmz8iae7Z4vvY3ZcDUhMlpTvU5r9wkB+iIvhosb6AfrsRZwjVNMkBcExE/QyHA8OS4DHM7BV
I8FBiYlP6GOC55S2iCJnYLtpwL7CEfAcyOg77sanpNMg5KpFtVRw8u6mro/Om6wZ8Ppu9B1WYqW1
ATX0kKJ7ZQGKp5yxAjCzukZxFLRHV8wHp+fhnUD4qk+knhUN+xUD0vg7nuCE+Ubzavn8E+ZDK1AQ
xwiHhadIbLphXiEY8bTNC8SoPfckCvB4bk+zYBE3FVbVPVQ9Bj5+ATHP3n2QUXfoiUWXgA8Bdmtp
2OMXZM1lVMHnK2t5SpJqn5a4fvX22pXEJnhmeOm4rsigoSuPHCaeApA0azvXakRurQF6lrkw8anE
TjqNyYBhMF9Dg4xQLUu33F3uGis+oczmTQ/JqQwgn3z6dEoGy/308RwNydQxsaxc9A0hHSOdmwk1
Ymf61zZHZq9NBIMm3jZW3hJgGYtm/kZvRK6bdZ66AcxH6BxdsgH3oZHm+15U4tTqiPOdmTaKUoXp
xtis2zQKrr1HOwuIandNe2SBla4f2sxpnooZ84GrBimkO1hU9gFfjO8d87ot19UMFkB41UuUnOrR
sldG0M8cE9CHNKl37rMG2E5RbTus3wDlgk3RirNaU9C+I0ri2jJe3RkoCVaFbqFo4Sii4yBgYO3f
lIDE5FRUmCfhpeOjnYbElbgwIOr2wZRICboU1HEb8K1Z0WvVWadi7G+JNS8HxSUSs4sceKPytgLD
4xuJtj3CUufG6aRY1jHCwTF3Px3New812AFWeucE3E96iYoSlMoeGuPvpEhOOMW/Rsr01tC34TDe
8D/QOPGfSM+dF0QCvIxo0Kqak7ww3WHhoajHfF3o8TFyauo8zslV+F0nEEp6a3yZfP+XdEoSrQoI
COOv3PAvYbOeChZ9qTL8CiJfwgyBg5mItWw+ghnNX6vvUDNi4cCSFGfrsu0P7PEbGAVku+KSbRry
mRp3LUtgO4EOkQTFxWoIaYRg5dDKZ/AxbHJXvYiBBVhPXd89m4NxmppoFcQYc5vYXSbJixjUBHSy
Hu3SPtHpOcruqW7pVKGFKZW1dSgzur0if47CZqP5HMbG7gOsGjvCiIqVBb2qEStWIJ00k8gvDqln
PXwJjOHRLOBTdEULdxN4tanZT7Kw22XsSwFPMPqU9nRfuAGZfv0t7JCDdnm5diRDWOC+AmNC04OB
qi1xzng33mlWvZQ2/nIMchdDcjdRRIORLNq1h0OC5F79DNH5wtO+j0v0ByZmFMs6NK1c5wYTQKf5
LNv70u+v/3+agufWRh5Nt///PE35t//2n/7tP//3v5um/OXn/jJNsfQ/EY3kOmpmwfJmMbD46zTF
+5Np6obu/m/2ziQ3lizNziuygPXNQBPve6fT6U6nTwwkH5/1zbX2mq2ihhpoKGikkRag3QhC7UKf
ZWUgsypRAqRxDQIBBOLxkU6ze//mnO9MDjzMuP9qm6JZqqd6Jm/QtIFhwfi3bYrmOTq+W/fPHcy/
SWr6vyU3uX9ZX/zrQS3WXUy3LmxY7IDmtAv4u0HtyAQiCnpjeO17dO5a+xOlvBB2OH7VafYEp7Ph
rloBa97LcXzo4OwbsPYSvL2t9C+61vtzWBbJzBMdtlw0KXqbq6s8RXadMW7Y2swvkFfHR7coV7nq
Ef3gV6T+hteyDEAndOsxYo+s2kTOOtBrxAAwQQHTZQDpV4D1u7q4Wsipyyk7p2+Idk2kRrfhDnPc
YOkI8iHVUlixJJwRAcG8hVgANyIfIAFURc++RbvA7DO998GsJE4gmnIFjClgoEt/qYVzUAkewB4H
Zqp/L3aDPeV2a89ET4zZMFCs8w2Jrq+wuemCv/hmhMbFl1RxWqBE+NjTg4NXSylRYlrmatA5CXKP
WWfzlfqiZfmOUkAQoICeGd6S/dYQrBA57rrQmm8TIpSBIxDWyhGl/HdMIEMacBK5xd6ekhpYlzJ5
tZGQq828UqVJuY7oLzFBBgSrhriHntiHvBV3SDZMzKNrRSxERjwEXRxsrikxoiQ6gpznjCAJffhV
ECsxJjFjO+3SIyXmQx0+RgBupaXMO2Qy4xh8ONJ/1wukkwncPHIb3kIiLCLzk7DHVyIUKICnjIuG
sItaR5A+pV9USaoRr5WsARdguVMf+B0ZSoRT4KC+dqfkGphQqCBin/lW+EiA2zNDXTAYeIuZpwO/
n9RW2sO8S8WCY2QqIP6wnjFEYlLE7Y1EgblDNAnvU3WTVyTRRsYAopRfUg2hDwgJn/HVfsb1cM0I
CcHkNe/zcVn5zdEa7HddbhQiRfA9vulEjIREjcCAurQ1fCimSWDpJng7sSQh8SQ+MSUI454qsSVu
FcNP/gw6Hj00zL4dvuLsod9GEUXoiYJKhLbrmUXpA5PPe1hWpyEyT5YgsN77sSKyUzJCVGzCVJAV
A7to3i1CVtDPM78vTq0nvxR4F7GuP8E/wzIHeMUq4rUce3xuRPI4FrLEFB8Ur0iPFXQGkTWge7jq
ZfuZB7o3E2xNZxFgoYDl1qISPsON1OG+817a/hUW9KWdkmTMKVMm7OgtCJmpCJtRp9QZxkUIPAii
6bvwUmfOht8l9B6CanhhDIJr8CsC9uiXaoHpuXROoOA/zWB4zaoSM+eiyuvXmBickTicMbQ+LOJx
rHHyExKYQ/tJBwVqM+up86ZMHbKFngohO1rw7KfMHeF42awXPQi8INjE2jAsTU+7BW1CIpqbzWzC
e1roVcXYnfIp1Mf8cnvrEraPxku/7cQ/diQkjWLgZ0bYNHWo0QTZqKBtdPKQw95gLoccFRoHh+FV
N5y7M4ijlnUvpiCKgH2IAsUjguZRQvXAerYLqmHtqAO6/njlFMPSZowFC0QN9I8QNggBMutBZZEF
pxqHpMmTj3mqqB5FXN4z/Lc2lJEa2ogGdcTKlJ1pALt0wBrO+toEFTVcPEglCsSSwtY+FAgmJoNK
E6KJCdnEgXDikHo2AkRjuVQdoAcsVFCuExFlQqN4EyQFN9S5h5pSpo8ehoqfwZSZoCrlhFeB/6dD
WwFr+h1BX/GgsHQTjqWAyzLAZ0mYDgh4LQQ2g8AS44ecUC6BkkCRpAMA8TJMsJe+x2Gh8CQGFxMW
DHJ5OQ/kLhgRM9uN2KfSI2Uy+HQnRiA0maI0H22xUmHM5BNsRqhgZwJkTt0EohEGtt7a2NdFExAQ
Xj0Zawv6sI2YIDa4XG7jhLVR4dvoE+im19+DoXwmRpVTTLKMcMajo+NNtQm4CNHeA1K9Ely6TWpr
QSDNovLHQ97CmpIRnYcwYdIKUP3MhpJzbVuCdlnhbEYh2MLpoR6bJy0pK52aIhOPBEyuVpvpQXdB
Tp2yBepRrTFFcCEA4QJ6wNcixjk4mE33UmvOpQ73QDMuHvwgaQ3YL8Uaks+uc4CeeI8Q2lADdQhd
6UWFQjQ40Kzc6cUllH6usYuqXKyLRfOgkNaXnS8/EEuePNhGKYyjiG2ACvNIi70Ls69dYgUgBB12
eh2+6JLXPCo4KJNgrbJ8Dkasg/CUrEDLVka1UsDioXaCa4zjZBQvvtLQOVjm3YfMxBxXOOSDgcCm
0Ly36F0LOE4RJGBPf/A5feiZs89okQUyWpdopqG6RXp2D6ua2+ZHuHd2YI+Op2JUGSIT5FvAkaJv
fkE3NzfRS/dms5dTfqim2c+Mdod43pPdN/yqmkcIflva20GD3SxK6gddxRPrO1/e6H8Sgr6IdLGV
OQRsmFfwOl4aGFgpEoLKOI0eKsZycN7ktLiRRfioaMm9TEOAHR0TqFo1dC2rB7MV17+V8VNX7ZcA
vyi+Wfkjc0zblnWyV6y8dqqtzduqf52AdqMSsJKyvzSbj9fQu6sRvwte84xlgtR/FUEDCGyI3jWH
wCAIYTGksBhimKO120aqi0otL73ib4dcbvB+fGcsTlUVU7NY6a53A3vwXvs3MnG/x4zzbkhrbsSQ
8PIy2XOb1jOzIgpmIkwGiv/ST+TUstzrIrobMv4eAk6JUfkZ1H5vU5c0YFC03LmGnvsoXGhMjdpB
FFetFXSkijAjIoxhz6Kio7nKNyCsaNy1szDc10CNjzkCRNtyPqFlI0rsqi+mfjQgXvYjEuSgSMb7
snspWrEYHUKQ+2BRsjBIIdHRzLjVgkU9Z99ovQk14/SFZhwVNyorKgOzvVYBcJ+mKT49WR3tqd4a
7Y068AZ4poOZ2cew6vsEd+qAPfMRkB0Bf2o/L4Z97XgxxmmBDzRMz3FMymBiH82CmPCCRpLduRJ1
sOwxBiTa3XBD1qMGQnAjdSCpa/hNtYc0ymrRe9MIFBFG5XG0hGkI2jrNiepqFkaZoPVmjDcq1UuU
qsdk0H7asd8RdLwfPFb/oTu+ZpZyYgoyZ6H7K1GR22txdVRUdAiI/+Eo7OO4PtfMu2ccim8tkzfw
gcdx1H41TvmoIsLVageTaHJO3IhBSPAa+0CcTGY6ycbTcAVXYlxGTshpq+8MN92HcbrxqiqeSx5H
nyDPVW7V7I0RxMLtEzL8bnTQDSHm/VpEuybqjxVBQjbJlaUrllyei15LcAbrwcvAdtk12dc2B9z/
+M3TJNwUvMW6IhddbR+UoawXfacBXUyVY9GGc4o+wO6AGq2as9NXSHwU/k3k+V4WUB3VeOkyDi7G
nZWmF99qrqL0wYlW/m9SnBmK6VDmegBwtbcmS+3uxMaHH+enEfOj0Vk70hd2LCeoiBvmU23erdLI
Y/vAo+ulGOCUva/ou2Bo1zH6Qlt0r6Gco3iPWsGkLFeiI7aPZzOykMe/0azr1P7sDO+nM0oGZ4m7
lmP53hms8bolmYgLBpzzEqRu2vJpjYshGS5maWdbG9hkpTk7s2Ss07b7dCBhKmR8FPHjJb2zrS16
d7ffptJZM9M5NNknwuwDpfCS8L7l0JDIAwNd0eJbpjaLJq3vFS4Ms7LOxjXPQnUeMNVnjTx+uuTC
ZsawQ4x8MzJ33lXDs3Hti4rteBTk16TxAp8P4uMMyGZx0LWdX0PCx+nfOKxUhbgKaua4JOB+zM91
bL1T4+3BBTh1ga/OfUL/g3HWlkfd7B8q8RC8gN0lV7Haj2I5EvLNuP0aG/lRnbxhBmCNCQZt8IJq
fY8y5Q1UyrzGTFNUykuS+y+jtVApFqTIvywdrKRVYOeLFX0rsvHmodsn0DJQyr0vC0LODcD1ZvTR
RvpSDM3rX2YTY+fPOZt5jqOomv3HsGECfNHV03v/+8OG//0//+s//7f//g/Dhr/+uT+lm4RB2zbS
TU1DJekwNvhz1uD+gRzu7yYKf6/cVKl5PcflGrX/ftJg/QEdyINP9dcv9/+WgaN5/6Bo1MFqmY5l
qcgpddP4N6roWi1Du2TH/6qFpz72SHJLF/DMbzR767BpT0XGQ+8Pv9VRoekr2VETIoYXZ0pITRws
ce577NPpkGY3hNk+cCnkqixGLzYRXPTfvWq+9IOAVB3NTfdDq5h4GrB1s6J7T9LsLcNLm9uE6NlM
/UcPWZGdXNthWKUTmKAIUoar1a03Acn2IOpNt5wbPUOFpiJmHUt55/CHUwVvUazY34M5QkcsW15O
C9xsCGbZRVFFsqz4F79QmkE9TzlFmupkxrk1I+XuSkIh6BFaHrPq83mY0sIOIYhASaMqjA8p1X2q
6lfFDA9SK8g7hFmqdzsZMe7sojuBd+WMM/TedeqdWfx3nWcPvaoAiR9T3BJg5u+D640ECsFYwRUR
aPtRgXw8/Xk3MZFTKO6pTxuc8kAsZfiqO9UkJdK/TL4SeSJ7GiW0Fi0IkOizcAGZMJn/qbv8GygH
JvL4oeuErcl26WTwOKJhAUyVeNZgrXmJXOS2geUtGvOloWkkfDTfQR+tmnBq1S1WpWwPSdQSLzE2
z01flttKwcjLAayzul6owRCQKN2+11Z4VDKZLKRf4Kw03gVtLgfc0jNxCggsBdJJK0KKT6UfZ3Ot
hXhoefFF7+qrqNsPwWMwIOzSdXlzUpaYqRfuG2ZVBEi+Bea2L5udWbPcbcQ7dvkvopAOWez8xGXx
Wdr4phBM7i2PM9Hy541tLHxw0mSQb0d0XGXYWLOmbh9K+5a02k/RJB+Qo7cOcBvNbnemj14DKyDz
A6ymNxn3F4+tO5CMtHvrjf6hF98FqjzFH16Cpl/5LVMkAPikVyzdsP2qmDvPSm08N8FCdETgROIn
TnXmXKJlzE828ppxrjdrxvZRN452sG3yGdgDR8QdF94assncppJZjNK/tdrka0VbWr/X4j2QUMdt
UluUETZ1Wm0Sf0zmET4cQKvIjlR49bFi0H4IEkh0+82QKAtadS6WeS+ZL9TM3LSGjJK0JDzHL26Z
HpK7yd5LbzB4j5p/ZTxFZWN152HYDNWw7VXnAC79y3EArpTWyIPMTiN1jU+R2Re0t3MAO7/dpl/j
0E+LelKn7JIqWmEw9F3rGWfK70rDkh1M2jbl2OqkDVJTFxBB/Sq5sbS2oo1HirZtELvMDIuriA0J
VxJ3k8IlFXJZYaz0uboqrrCEq8ye7jR7ut0GrjmN6061FimXX1GFF7eH0sM/Y/1W6sRCTaBKeUA9
hhRtukMTLlML10oejZjHyiVTeEqt7qJNt6/BNRxyHZPvDQ/Vs54uFzX6sZhrmyzfd4drPOE6r7jW
Va730FYvfkbwsxbO/XpnoD2pKAYERUEWL9SpRqjJ3LFs8zLa3XOs4IWE3k1P5Y7wKgyXJA0PLG6R
fo3z8VK0xrmmGCGK6Z5TnJAOcRszdW2XUBooXlKKGJdips0+e0qbMrfXJqVOQ8mTUvoQZcgwgGIo
450sKI4siiQaXWAm48aaqqeRMgpnzyJrz1NeAYJGULPdYiQTHm5OqlTvyHfX/VST9RRnTIs/kVg2
63aq22IKuHqq5OKppqup7eTcodAzUPOEFH5EYlP/KHsZA5N2VNy1yotf9yu09+7cCngWAwvXWujs
utp4IEdAeURyT9DfQfKgqNHwfsMRmthesNhpLa0QzZjfXdMsv8DYJApkxvZ36fX1GkTLvqG+9ahz
Uxsmr0iiozuVwCW1MCPlo5yK42CcymTqZd8beMSam6FV4WZ0MkpqBoPd+EtQvZtU3HIqvSM3WGhe
tYxc84r6YRk6chpW7ChvgahRvJdU8eQPITWtGBc0S51IjhUphmigmAl4DSGN0EZSz9gNFTO/Wl0i
Joh4aRP28bxyHvb84DWloyjpLGI6jJpOo6Xj6Nzhl+sovBTOoqcjaf7SmmQC6LuxL3J9O9r4d+lh
YKeHsFzVXyndDaC3E6fd61DpA78xH/xVv0vph2L6IpX+SJsaJWbJr3WzsKcGKppaqXpqqjS6Kzm1
WcPUcMV0XsTtLU06McedFFZGAgemM7DJskhP+iVL2t+aH/zCtnjLQueoDMo2gwIY2w3AcidCNOPs
AxRdc3/dJqaCkIjkB4+5dBFF4VxQXwADTT5MukmHrtKnu2zpMuup3XTpO6OpAY3oRAEk0Y9nx8LG
GD7Fs7GfQ6wxta8pLbpTI87Cs9ZzdfaFfBnodyv63lYrfwSZFOwOWsSPCSHH6EJHU/0wq/QYOf5r
7Bpnn146oqeu6K05qx30l3MGdtVCTO13O/XhU0Me0ZnrdOgtnbpDxz7SuSOO+81a/GPMsu9Mhek0
7AufxNhAYSXNccSXShaDlyD0oR9k5T6P9A45g2Cf4hfFd13dB5jmPmzzdIKcK9DOS6jnKma6zGY2
WCFb4bKBppw4d2wpWxNiegk5vYWgrkNS5/6gBLH0l7wDt2Kb32llHPiJbtUEYdcnHHuTHutaXCWU
9hEOGkbeLVoYJhYN3t+cGGFymSwbm7N716G98//i873KvPjgL72Fo3EyclhvMOJrWPGliRgSdrwH
Q74Jmu3QnYmbXtYJtks7xiCe3AMGE9L+ttIazaf/dBTtwtB5hdF7N/bBlpOBsZk+ffV75KHybxR5
GeQkzO5zpNKIfRDz5t/C0Z51b/LuzxFV3UyreRPgBmyj/iLN7xnZybMPdDTfDSieuHKOrUXoeYv+
dmy5+6W/xdp89xqmuXqhbut1aEavNiGrWWe9omc7xj3vbyZeKAc3LA8PYrpFjObk2l9I+X6FuvVQ
tPDVArpRlcPZtopzqVmfAMUeadTtY/9gtu3FGtp3b6BBbBMXiQ67qzbn+e8arLKmLRdrT5TMZcgN
8ryvyoFE6jHf4gsxwAw/3wl4AXOBsTSz5X5M7csYRdhnHiIdDtKXNz2DcMox4UekRBWMyjwEixn7
FJ86Ok+7PUwxelaYCQhAhTh3/PKZjPB6wr5Y+SObM3Ow6oUMWWCTqd5TwxRW9mbKe6p5hyHw7sgP
zUhD+QniwdZDPul+i/6F+JedUNsNyoeFPUxn4LrtizddlfxgamrNOpPU8mw4Km0KIX8FQQh16Ezt
+ndpWfO+rNd+2e7IuSRfzabSUF3cHQxvESb9JgfwbQp6kInCMmr4stkr+XVDPKt5cg3mYaM111TW
CFq28TrtWRTVPWghn3URn2sz5oxGqM8lPBrcHcEmo5DMY1I0bMRjHUorQBPayRbeSmFvRqbZKWpI
bRxb8W7b1qFB3Z1p+nfbeq++0++TRv/EyHEmhICFYIksSXWHmWmZ2xwM35i19yor73o5nPTUe6Iz
OrQ6iyPafWd0lhE1QWdA2LaDc9MFW8fh5YzDjQffEBvbp5KpP7Ux5Ex5lZ0qrBm/rCuDte82bN6N
tNJYvSHQkEg6c50zrW+Nz0qHwJMhW7PknhCGRTaV2PR2yXzwupsK5GIKxtM70sQrjBzExjSquu3k
sHJbY5/0aFpcXeWNUb2tcWTd2BD1g2IsjG5wGZEmviY+KIdYPZEMwmVjH+o2u6d++OZhg0vA6Dks
OzJSKB1mRe1pHJRdommH3pEPNyER0CiRkHAu5j7Gq8zYAJc4OoQQN9BtMmGeO0/7XWvmUSe9ULk1
TMMZKqL0VzEPEwQEuIppTLSsO2/HCwHZ1f8Jd+CLeNqHfJeJZl+X2NI0bZNlw0ngHykozvCtPpgN
b8w0X5O8uFJqJv1lNn7ZYf5ej/JqO59BId/ShhPNSBxYftk5G+IVK/uXcGwI6IkPNgkputuu2k65
KhkpeU18YGNwNRwghUNK+1eze+5RltwGoS/DwHu3WphFglAfdo9FNjzwbvzK4v7m4R8Lq19tiOCp
cR3ghTgGaBtmbEWLwnzLAgbfOiL61J+pcfJUouaiwmEK460VWpcANFvqqXOimnbqUO2auD84UbTs
pLXXvWbZNfkVLP6tieWyTwjby/OmnwmFFIHchV6pRHt4nyz7dA0Gk1ut0zLdD539hZTsq5X9OR6r
ecwJ0QXu3R/1ZWO6u1IEB41nvCbrnMMiazXWh2ehIZbPExD0MoNu6NI/xO1HoCNJq5SYJ0os2yA9
QixY6wV5YsZG0aNdLPjmzfRsJukHjUbnt/uevMxIMe6Vg4FKXbWmvJg0Znnhnqn7DjLLj5oodp2X
bAPtKO2aiphAV7N9VRH6EAu46lHbNHH82XctslzzoxyVo4mpfzEaydbojV1VEXGWZOaXpw2/i0Bg
Vw/9fWvCMTG4mnvZPfpMPiMvWlFAqqr+W+MDmnE3XkvT/ohoQwa8dGMavyohTP6SgkNPnDWGjRUR
bWUNT0VLkO4QBLUH0PtDODiqruo1KOXVDZOjUrYr0satuVdmDfrmh1t5hHJmEWJD1K25QTBTW8Ub
zWs+FKtDhjRPDPtao35MpNjj3arW5Wj9SCDEhmRpZPf06cKkyYgsCGRiONcDeTdj/p5Uxkvdti8T
O25MlH3rld+GjsrCSzivtWBeK/ano9kY43oxL1KCJFfaUH9HYmP18AHB+ta9skH+dcnCcNWlLunk
COkD+FUzozBfRr88eEPybvvBXs/bXV6vMsXbKYhGBq9FMpFW+zRJ5rFXfpFiSY1ubks3+Ox66xog
lkPmi1yD2CjqnVZNd+gqpj3XqvQTWkw1vQ+FPOmg05qyPKSVwiYguyWiTebhWk+GaTOQPwLgg660
D2pNmhsZ3y2cyoFCINwhGghndWb/ar+UtDiGIWtDOcL5iJzvhgNgePodhjEZsBeD3KyhNKhuRJKj
L0+OiSd+Kq35KYtsoq8Oe8Lt53VPdGRinrICjmQgy2vT9M+6xFqmPcsy/rbrdQ4Qa1aqdGtuob4b
bb+oDPmrTYxXN2ggzGoP/llrZrqDK/2JJIggU7v6Io/pUCGsiepsUQy4phje2zHZOylysJyYnf+Y
nv6naXqKKZFx478/Pf1f/+Of/vk//5d/nJ7+y5/7c3rq/GHTQuBQ/6vs6m/jU4zvruoQvPNXRdbf
xqf2H6aNNRw8wqTLsi38939Ktaw/NIPaQFX/f4zvFLT/4H3n2wLbzwVMUIDp2RN24u+0Wqg2RgBR
vnlBRrBw/BYSEiWdhBlJMxwGPaphUJIjTMlxFBRmBhvlcaEHYpep/Hf+p6hgXAnp3e/7Z0KQCuPY
FzlBK9lpzz1h3mpolgNMOhWRDfz0uTHKzzzrVnaEFSoq91TeV1UahzBWGZmWsMGxP5jhK47N5+h9
hXKAUsNaoZfuIgpSsSy76itk8zPTJsmvweGOgr2/K5nizBlkwi9XiSbT1XLR2h1zpqx9LSVnYmb/
QBs7I6MO8vbXWOtgdKCDMg/jB3TZJRrblt0KKuRmjU+imfCh4UA+g9s4DvcQ3FstpOVNmZOGykUz
QZtDIe2FvWg1RD1MXTQZM7Bom6dvdNiICB+nLExz51xztDjwTUv9vYN2akM9zQFXlaXCwFPfBt54
ba3xMwncDxFQmRijB1dehQg+4LkxB5B+cf9ths0mLtRbpD61lfCSW+iZq6YL970B17bUVqblYw/o
FxlMF037xYx1Q/jtLofp6hrPJv1ijHTQreaRmGIbJN2BXmGZjQNG1mKlwYc1w1Xdg4t14cZW8GMt
5L4GPFnCk5jxjuukjtfaqC4F3FmlzVbx0fbnFkRaGzKthFAbQ6pVlHBfQK51INgWkGwjMF1wbdFl
rHM4tx6820HYpHuRxjMcGJrQMAvKRsTNUww0tNwRam7igs8N4eg6XTKX9q2DrltD2RW1eLGsqw97
V3B2DjnZqCOxWK697OJsMUAvCGD26rB7XYMWNFjUEH1JJsA0ig0RARmJQFi4opVPc2Iza0TwMS8h
A7sQgj1IwdmEDJaIolsrPHUGI6Wep0yVcyi0+IzNQ60cCAAcsGMAIaYKewFIhkXi6MMotmEV29bR
g1yMSOvoMKStIRqTJIFbxlxk7ipovW0dp6eoNQ4lHGTQoK82XOSsZAqLJcCBl+zCTR7gJ1PabJVK
B08H2WYCLLuQlnmjFkn7wyLixGqAlKBIjHN8yS9JDQ/OKSvqiMjg5eP3WnvB3KrkLnbhE6u9xkqh
2QvlHWnfp+Nkd8MUe6fjcdRHjF8wohvehso8kxh97HL1w3GDGmnjQfT6QrW8Xxakaac+V3CntQlA
PTBIcickNcGhYjXiGppUfAPU6hB6tdu9pPgHiHUccbSUTPvJTmBkcxjj9oQg9ffQA8LODILHWnMj
beOgCZR8ELMF5GxpIRWApB1MSO1mgmsDuT13E247nMDbbu991KwXkMDg5b+45t5zj71ZvrWu8V6m
Dq+RhZYT9udNoiyqmSabklK96wCwEQxGDkP5kibdSrXTfQ4lfpY7GphwT/tlxcXBUHx7KckUFOwl
5vGbmbavmm/+xjpxaEN3V2UEXsMh9+CRywlMbtOHQfXH+QyzHI2Wb6J1MciSa9o3Yg4XItW6OSqv
TZc5v/g3FR3XMvItqjPwwoSIepl3KjuNyNf+wqVNRIO18URyqG1xpVDAOkqQo8WWhAQ9AqTd+tuw
8p10cDLSEz5qgZev2yYmEpTBim+xOZ4hONx1yVKGmt2LhAv+AUFrjLXKtUMNH3rxofbkDBiHSU5p
qCaL55e6I8s6dpRHVZDW54T0qOdIUTdpQJ5TFne/I6f4bAxAXv7W77NnEbU/vmBM4rX5Oh77X9g5
nMx684PiA7joPC/ooAtn1QYg7czxES+SFK4Bf8tZZU6WDcobK/ArAYM50rRgP34paApmbiBvit1W
Oy/Kl3kuIH2dqoFRP3HHl6a0X6vYZv/M4oODoV6SVkX1F9WfwLUptAcf0KV+TCO5G7ryXFG2SkR0
sbbDU2DC7YhT5ZA2zT7ompcys25IDLdpLNdR2axHI3oZ6vGa9PKj7FACgmOTIMCaRH1TUAkGtcH7
7b8PqnPNcljGcG89QrfQ9k/63PRtWoAN3RDAFyHfzuV7Vu1u4dfmN1jQYRH1LtfouCvk8NG5rOb8
6CSFQtywEv4aCyDJkzUv8ysyo+UkSvmwPWICAHqS4uwOP5UlDl2jfgM9QY1C9lzSY5bFgcBeKfrw
PCw3dabh7LINFNDsbNKtE8irHLR43gbDCJafObUqmYhY+b2zkP8Zx97JXriKbkEjv3WvPdatfQvG
YJ1TOON4ONlu/0oWKGYjGjKFhaBqeM/I6N0ZirX3TskgRbfspIg/BH3tBMAJA3PlNws/rFYlvmq9
FGu9JWq+S8/MpQn5y99DGTHGzhYOq35NRtdQtREEqcM1Ufem3qKHs++tnY2ztgt4wseD3hsbzWSW
pykLx/5h2PZt2jwHYWtcvARTSxc2q6A6jR2Ef3Nk8zlu2QDO1UHZO173nSEynVIkmAl+C5i19L47
YwGZ+NrHzqsMEXVngbatJWLG4CL8dgnZBlHE+KVpRLWSnN6CCG8hIdjVjmWBuggKrnuzZplkBUch
xjuRJriMXeLZg7w5JZ49rTKvoWyeVaKc6dDOVgHNVmF+3VkXc9CWgiYH2PnScGISI3ym84X6mWZM
Jgc9/homXLo3hmKehtWNIeDepxmM9AgxsLXFhTGrzbdALX98s1YR/3lTrcaEXM004jzClve0XdtV
tnXy5nfpYmvzUAiSx721pDpB6+WwQUjNwB32vlZ+TqAG17NY6/T83gDYaf4eWMsyQzeMfVnMzcS7
WnmrzGoOWLSxGbhQFseglfONVhovpVJenTSd0pD9i1qfY6d8GbLmU2C+YQxDEKiLd685hWn3VfvR
Din1Z4fOaoZzK5upRok2RV0TEYOwarybuXfMnfzhq8WPoeqPHAwGn8hbnPBK1LAfZjot5qzhigqV
kzMzwRrOmBNSoSoQJDzZfaDtJ39qStxRf0bsxOqw852YCOhu5xFsIQi8iDoTwkexqfJVF3sLazRP
ka8smsjeo346mEPCSjIdvhout95eFT1In0iJf/JBHmur/an8z4DcidrKN+4EXxXtgtuk8GwSkMzf
ht2li8RT1IWEB0F+Kyo1x1zCUJercijOXeI+jBpFYaM12cJoGVh2bv7ap/ZM86uNcMXZdxdCsn7U
mMR2yr1Ou4ebywiVDdkm08o8Tdd9fLTK9F7YctMU5kcRErbTJm94zlwv/NWogB0tNLmlGh1zru6k
IqRCe8ujleK2r7Hh3jVC6OFKHNs0ISHd3QoHtIlvrMxEbrVmXzgI1oLkmA0B6znIO+nWE9FS2s5H
3ZTUvW7GM3r2RuQHePTuXsJJZLE3msuq89ZmE7FF9zZBgOKR+tBbJMSXUTKvkFi8DGb/yrVxjQMf
xgPKxZg01yx8G9Lg2ETtF2HYC2mRpTzFRathgSl6X/nRJqym+l4ntLaZDA/ms/G57fxeMnWtObSt
hAmg4WPNLz6DBBEz9gwRjEwHgKtP1tiZDEMCOJW1msp5kZBFQUWoueAYHaR3eMWkDczG8jYMas6x
hovOEPq+0xGulvFHo9c7coSJxZa8CuWoEXdtvKSp82aswwpPWtLGz0msnlkfgR0yDQYMn2egWN/q
NFrUbIvULAYNX/oj6zjzy84d3l/icBK+NZD7EAccPOSDoazy3t6Oavp0JZNk1TaxiPnE+LDrbZ6t
JMUkHOIfP5oszMo26rWP0KEeofDNphORZyTzXlA9vOl401Cb7fRqm4TOl9b+H/LOJDl2NM2ue9Ec
aWh+dANNHIAD3tDpdPacwB7JR/R9j6lGGkhmtYLaiPYjLUMHkZJlZpQsZTWutIywtIh8dHr3N9+9
91wlmBb9famYHKlx6CiNfd8iPmbQ/TG6LXRmJPI1NRfg0/H6G5Jnzz4UIyEpJ/yixy7HmlCWN3x8
oJBpbRTVuSRSD0X7s1fT35HMEce2KSSOntqwomy+f7fq6n5VJb8jRjq1APbTrHQmTE1k7jN/bBj2
oltiLcZkuxejFYhlCNQSjq3ZTqCSxofE7k9iaD+HcQ5GOu9hOVEET5BoUL8j0i3JBM/VOpB0DAo1
uktTwrjVNeQLW8WyP1fRa6eO7wkKgW5QBpp0uDFaF0M2jjtX05ugsstDv9KlWp2SSvKiGXqGylnG
krxFy/jqiGO/pF/cIaEQY9vP1PJnpJJY49zNobR0LWF8ioVb8IpIXt9lUnauBJN0awhmsXgAHdNk
PHQVcGB7PJqLtzX7dqZ1DsGS2OVyH2P/wT3OAVadIWEMe01Enpm0vlzrKtHhO5nB8rLm7xFIK4nK
ECn8rdrSa2ibJ/oxTFYhUPugNYu32tTutdS8SgsOJ4sDU8X1ZR2SowLjnq2YFoGIhtTGfkuT8FqT
8dtAxVF4w6VKKwbRdgSi+Hs2a0gcfUBq8S1usu8+zmpvQDlKaokDe4HVo9DfVgq7tDWgjew1waFN
m/RPudqHRg2v2rjsVbC0rTmgXc/uqocskf0hqYuToWmBkVWXDUll03ckbOmuXBIvyuV7C9+yjRiW
5fSCzeB7fchJbsQUGOowVV4qV8zwZK1ir6D/SVilqBmq7UBuWubn9S1Sc7zN6Se9e9C9nztV3Prc
DKwUNbU09TctP9aJftqM2EWe7TUKKICgPus2MbPqNVmlIFeXU4lIKC96IAaEIMLvUgL2iN0YCwrl
jpxF840ki3GDsiYjDsboUQJWspM3oNY2LbWIpSWsE4xKLynP0uqsF4Ax90b9iF5Ny0VxrdkR25b5
rxOD7ipzQudLXEUAbjMfcNCj1pEhkIhMqXH1Az6WHiCFJolWP4lpS8NDsCJQ0CXmiVrM9146W9oE
Hrg+TRtYTPKtcv2BGRByCtaOGe9ON4ibJRUg+SsacH8l4XpjhLPsJIaP0oJDA45ZyPl9hGtWyd1j
mIeP4wY8i0Ba6ElDy+GCEZucv+1EGC1qVhntJ0tlnFbECayNowbs70Hd1ITlmUDbrVfSl2j5XSvZ
XWPpXzPFYP2MtFEQ0H5J1jkwovEai/guI1M31+Jz0iSHANVbb/Q+I7cfteNSEEYpiksHNJhbxtBt
Iya9vGnbaloWSARFHbsDUaqQccQ4WvfzgPuPS4amlM+rUqHQf3ZjcqEI3qdf6lDL4sTsIUBP9TSK
rrRoPiup5MgrFmRuBiFibk7bCbVGV2g2n6KQ7wwz/KoT62smL6YI6YCZ6EqbRVexMQ5YlaZTDje3
neMraMQLe7XHQBheLSVKqcEZbj02C7qIZQNV68YnYbDEdm3md1F2X9YZvlvlJPXTWy/MZxbnnqm/
zqeC5JM3EUkvw+hS5/P7oI9kHzL4ZacxNp86M71Ecc7iXj6wVbwOll+H5fswh5hyrEc7rg+mZt+X
lB9Q7eOalvnSyPqhJncuDT3NOG7Kb50t6kEwIWgl4zzW+TVVw9ssd8eFczBJxWMUzq9Cspke5O0d
4fzPxuYQ3JPeyJjJNfVExfn6Ng6/UccCofZ3q7ZtX+zuc/StpZifRvOSsYC12GOGZyW3jrZYrN2o
JN8dvWmTHR4m07oYWvtUmkbQ4G8bJ46aU3yWleEubct7CUjRsPQDFkkQRP1EjbBME1RyDGkqUZbx
ceCInMFc+yMfYOTFJwvnC61RU1960OggwAsMbUpJV5qNh0OmTlmf9tHEyVZojhmmmbMuiMpqH3NJ
wgsO/Z8Ij8TUSOI8hpEoqJWoZ2ipyNTehCdd1Aet1z9jm4pHcMxYatq3UuEDgBK3M8LkRsObl8Qg
w3PzYY3za1UmZy1qf4Mx/1aWMOjb7m2qnrNkDPQmDJaufCIeF0hF8jZS7k2xd2dLLk5+uJOa0Thd
gl1fjMd47L8pegb6hJ2AoakHScWY5aecqrTOBtAxcVDifDKG3LHyZv6JZ+uH4NC9av1aUDWF1KhO
k5NBVSv9aVCwMBH28qJe4sNZqJ4KRAKDbOZm+PK3oGccr0+0sN4mpbyMCaaa714fHUVd7nKa8+wl
9+3xfR4JeUl10AvxYDQmOBrpvp1B6wjgGztW/i8wCYT5me1NULk0deAZifKJ8xsPaywfM6Ex9a0q
OAL1jwNeVKYHd/IcgvVtH8OwP2XlcgHDA+zJ6o6Rph3tdtrHBR742rfszOfat7NgbhpV9rgI88Z7
dx56xcFrdWso3mTvHk52KV/1tDjyBWbdbXySeJNo3RIxXG1A7/SVbxtBpM0HVZOv8dCcmlTaJ8NP
agx3zci5SUqCOdY9OV5wi8SXVNjEPSXPUlRfzFxuFL7OTW+cVBLMjh5Kx6k0j/0Nc3MgWS01G5Dp
SsXws6amdSF1m/V3xAJGH40f59qBdsWj1JGOljJXk5oHo+yDFiy+VJa+rJheCP6jjo62NgI1IHGj
dues0gGfWm62kmOjVqRIaq8EzS834jOaeIaUMLgyLHvyJjtbT/cDmNPixjXam2DxTBBmNDoOe5bO
EjBHbzhtkr3OjfokQoVNXzloNaoWnmYqIDnHTJwGhoNBfeMsm6eGPHHB5BU3CgWHegDnyNNoU1py
OOALtHpd3HmjpPxMg/4E+fR5lrG0sMOnarJfsZvqeeW1zexY2XAepfGaDfGxFam7pLobhy+Glbhz
D/bDCL20+TWzcs5z6Ax1Sa399NzP+dkeaMgwcUOwWbfzy9AZp1SWHXwQqcJ4IqOUs189o33nZuZQ
oxHxOrT1D+j1U2eruKhDX1q0vUx5YYQHrwrTO5xsXif/LkmnZyPpO12/8YSuYVYeKgw/mYlRN5wD
NdIp/xwDC3bDeK/2aJCompTm7JMavl6uu4vVOmFt73QDR42a/TK1DkBkG3Sctoon7tx7Sx4n1BXr
2Cev6ZgeWWqDss7vmng8U/vk5nN3reuGtWn53Vn9BSjJPUUtwFyKs8Ie1llMtOiXZxa2YnGSfLNp
/e2TZbcEalL08YFfIVRMbqafemh/SrF+lTv70ujacdP0+2IkiTt7os0OadZ/45Y49Vp1bbiB61Pz
NBf90WZQMAETpjrs2i4xdTCp26Uy7pMObBODHZI/wv7S6c1SOif2iqL2ONF7ow2qkK/SN7G/L2P6
TlrxzgT7YNkuDpxXS6Yri6mk3u01xbq1rRXkA788fVsGOy3luw1XQZKWDpFBJ60lcLQ0szTMNEkH
K/Tiyl+ZeYwaBCEuMmtkMvsW8Lm604ZcrSnH2bFFfPM0HwAB3BOOO5YmTSyrov7G2F9OzaVoMWOE
uoz/gaacMnHbPHJaRQqskCtPqnCHB6qV4yZt6dCqw5OoSFkVIQbLGrGK8ofRAjjSBiMXGqNFySFN
nXX4uVj9rBBIliJ/jnrHFUn2eTODxTCZjdtBZk+Yc2AKyrh/smQ/TzWue8mfKqzpOkGk+T3cms06
N9lG60V8nLI3Y/pSGsjV3XTFL3BsE/VJbsoPq45fKS14kJii1HHrxK2Vu1WDEbVIVqo0kjuhNrdi
ASJkcIhiITNL5TRs7GutgaOk5dlDnfyGiORwxr2oXb6PpfGh0WvemJ2hyTSmWB7S3g6qFr/P6Orx
dE2xRCvddi2GxzBr2BT1wzbMgPd/lIaNCkTjZvlVUK3Y1YXf0GI74qhe+xFiEQ1qucFESjwN5nTH
8I7ajlJyynJ9TLd9Ze5eUOP/itj/j01wJwaqQFL+JzL2v/6P//nf/+ufZOz/86f+r4ht/8WWNcOC
n6+RsfmHCJCpKIKMD+/wBhX5ew0bAAj/1XTZ0uhIh4H+Nw3b1FXLIjtkcOKlKPzfA29XQE+hUf8j
b8QUKpgRRRfCNOQ/h4BilL8mhUV5qzsL0TI721J/ZzXqc9GjGM+Zhy2KiHRQc9nZ7sxq3oEO2TzM
7R7Jm/s4AzuLC25kUpmc+lWWfkfFui9H2Y/0+apWVI4WhjNX+FQ5+gj8MRi4Ca7uVMEIytq1LZ2B
VXweaFa2jWeCxzuad/AT01lFdqddc18tK7eEZxYPqZdnjDdxQOd0RVSoAxnWI2PlxlGyMU3rN+NO
WgRLCjuYfcXXBtdbmPb0zqaAze7XVHroxXQ/hQD34jA+YhigGSf60fTxgX6dEapI4RpZ8TNY9cuo
XQqrv4Zm9tuSKi/G2VRp+tVOGWisOelNm3XHPA3DTLrf2m33o0lvXQuQnGH/UQrGeBS8g0oIpyhh
/BYHUdaHsXtIepYwmh0rOzlg0Ct2KDoPkhm9VGp1KykXJNVEpBXply2sCmAsY5epcKAa/CABPYr2
FPOtqS8xsR4kFU4FhtOnFPsIeH8zfGRDMMFKT7lGRiqs3M1rGUurz8JhtZWji28p2daXyMmIJQIo
8ICFsXZxE+hZ2uv4wFV7MYE0SFb1FGKqnq8JJzau50HI1hGTDJLUiX5n8BHR5I+r4s4pqfcq2o8y
XJatdsveKzoEGkkn5vQRCda6WXNb7OM5J+GwIg+gPXFYj7WvaPyWpXcRhj+tRQEa5BEUfkeFCcXJ
CPyftM/4EDHVNCj/4yLOvth6Wc1j0XiFOcIpYBUbhXbLzMQFDeylq3lkrg3W9mYD++M3HbrCSxbV
tdrPFMrwUCjeqoo7C1ucSkQIvrzP6EEeUMYtZO1w3hf5QwrvpB1yJ+PQFS2zbwjmYvzvTi0dKx12
FZgsW+icQDhep28om3utqu5jXk8oBzA3ZCKqsquS/CAEsrmKIpRTmU96Cm9hpV0sBntVqa6IHutm
Y2Z4rPc/fdcGihEGDSKBkc9u16b3gtsFB46p1r2orN3cCB+SsISTqLCbRG5V8Dmfjk2jHuuFQcXS
MuZYxvRRNYktzUYAcns7ajA7UWtmXfbRGiSCVFJve3WqnGUuGF5cmb4oYsMlxgdwb0n7gG6jTT/O
XNhkXSAXyT2ksF8Tvbpc4bKSwtUcoKPBF1UCNWxqTpw0ey1uTmkjffaiP06mftfUDahNPs5Lc631
IaA3lotY5EY8p07tCJy1dxnNaHa0z3rJH5lIWjr2da28Npn60jHOLXioNNPQunHRMuRHOPD6LN2X
yXtfJ0+F3d24dYKLCaWAZqxrEs+6V33Yo04BVb+6dOR1+9pabsqw70xiSQKsLJZM8xVHgLWTqjXo
ADDvhGlT7MublEB17JBlnexhUmeiy8m7Ag1wlJMP3CNPmQR8sE1TECwJ9Y0snfzNp3hVx7hsvGx/
zS0kC2mwP6bWDlZhHv7QZSUtoGYbm84WyJVJ5lobPmwZ2xstcHg1NF4lWPFJ0HtFljxPdXWex3rf
8xpUW9xKU32pboKMGJbaah/EVjI44bZaH/WYM6V1yvLRD4lwDUS5WiJdBdGuCd230cl6WVvqayH+
xRXjjLp8MBrOV/29NJNukUYLPZbxNzVou0LjS5qpxbMxbSChhJllAYsvNVgfGm76DnYA/IfMDrds
Wral1BTiavmWWzOEChcO3Kwzp4E5ZPQslqEfb2k3jKT9K0Tnn3FLwnEPfTa3bNxISI4xuO1nW27O
NEjQ9b2pnAdCddWWrtO2nF2xJe6yLXvH3Ox3EqkHbPm5mO+BdlsoBe3naOneQHgvXKDPEWk3oWJF
2IFU/XMm6mcS+etwlUCFIAa4YqVfiAXGDGR57VXCgloNSojwYE2IMCdMGI1PA9HCZssYjhOyYbMe
CoZ5s8l31satQigxFPOpMUgpZsQVS2KLPfFFMXefEk9WJ9Y4E2+krK0k7DhsoUfCj9aWgiyG8dkw
Br8lHtkSk9SISxpbbHLLT0IMKhw4j8uWrGxZnMMta6mq7Kda+6sqFQoQymAtOpyLcXRXkPQCIcO0
LrQk/BpBuWi9M5lwFwnJBwNTA6lqnWaU251OzzoVqvHeCpuv1ZQdLsOl19qQsmbiqQjD4d5e9ZOU
0kCKYcImXqoQM52Im6YMG1vip+rY/Y5EgSV+/dDy5dncAJDaYp0ot3wb5fWzmDG3qaP0ADfGi6rO
xeh2sTMUympLv2LNPBjEYVucY2HNCsH9W1HUl3hcAuJ6A6SLjp+Ew/crzZcXvZGecSZBW0pelr+m
Z4cjNJh9rhf3Zhqd41F+7O2FjmT5XdUUx5B1Emg8zykDflTUDGGUcCuVWx9Fw+5aEAPm8wgqhQ9v
Ap2pVxO2rY50T9iRW5vDfSo15H4qrqplLb54FXWieOynkyq4ikUARbHKTVntRAIr9zTb5D3rZ6s0
yckus6N2894Qt3LRWzji4Y/Ws0kQgKAg86kkAy3IQsNVRuHDn0BGeuZTECnqdSx+jBBwZIUqKwxY
LMuQnVRO+BEtYEVvvFrzSasopW5LLqbtNrmzOpM4QTb9CF7nfunw1lW+jkQmgChPBAAW625e1guM
tw+dEkWDl4SYTqBtUbZwQdMcc15bMyPZGBWkAMovybiygywgrJovLWX0vlB8IBvhQU3iMynlezNO
T6WOGb24L7mfoBaXHp6He3VNmJFloBHnNbpoYLejaL50Sncom+xKwSveY8YuncT5kGIPjEbYP7+E
zZlubtNnvUTlsrN0ZzMDWaDJsPSslHXzPUMswLw0JQfGIWh1qsT6VA5+IsAhFcMh5vXSUxnWSh0p
RD0JuKgNWbgIl0dkoCQW6jBgtmhxQ7SfM4gdXinyTvlbH2vfvdH500OpAv8UxlkVOekF6bdZu3SE
3JZLL6h3VFOv1IaA/sDHyYBHo+APF17dyCNt9jVl0cbnCE2zjtpnOig+wyXCLB+11BfyWV8+4npk
GyH8MaXzdbCr57zsvjsqzKf0pzU4URjJWu+ztdwPffcBlRpUK7EaN5cplatqWjY6NBmruaqWcBED
24a4Xai9JLrJLhX2NV93x+yVcyk1n51l3/WT/TQ2qh+lwZxiAmmAk+6muC13xg114ia1oNX07Rha
KTJcCVqXB4s61yzBY81ADWcCV/giF5+DQTlI66xiuZjDctfbqMPYuT6iEBnv90iR0EQarV/2fCTJ
904Yr+zzqJk4CTGvLh3bN+x0srJt+CHjFbM8s0W0IK0PTm031JgDGqp1LYeGVLeMGF1Ksvykfkic
ZCyZTnrpayXHVxaRC8yU3YRm89SP4czkvAHtm1zwydAuc/h7qtyobXcCwmetL446MFSDZG7v7ax2
NZxb7KyK8Zi350R+ITfvG8rnnKtu3+VujFWOUK9HONSFvups6zS19XkpQxklrEO6XlDBrjCfiN4V
fR/KjZttYZAii3+Mqg0Al8DiwZvgI1v6ZviTyaunpZRNYF/qY4tGTXW/8Ewz/W1GAtOqxJ/TT6sO
D9LARaswPQXQV2LU+8UIXW2iQphTQmtx6PqKIvWPs6aw6WY2ZqeeKmwZtCyMN3kgm7PIexKt+9XQ
XcvCK4fzNKsMjq0hL7KGR5GvOoP8y1xQ6yETrGBIFFORWkq2W5v5UU2n07QilZrWceBrJLpyX3Tm
zmyLIB3nPfPE+x6/LR2MW41udVcp+uYEPq/xR1MlbI35L5pQ/M4WqDJwfZvGjdd5pz/aJVQVGQwV
Q++e0kw8wTuOG/kQu1h7XI5je1oPBseCeiWk0yo376ps8yba1W+xvucquHEpPmZS/lZEeaBReAqf
6T4zlFMo3mRroqEG7LWq0DSpfGjImiPUpkSLL0qUHEKFE36SB1PpDywnGiFzu832USK5wwYLLJnG
Jb1jCOYv/XIu5hOukRjo/VJ5M5MVLcmZqCfEj8FgTA6x2l0yI7ob9GrYXzK8hKawdhhQ1HdFEyUR
7Poq8zXI5seM25G1Gt5abKcbfMT2rxSPqNJiIZNfpMW3uBuF8lOoyAcCuZCfOLQuFGxSP3RIsXsS
wXD7N/zAKLVI/Z1Dbb2gDdyMACtI810quGfZ0zntufX2M44ptE0kzT+GGv+xhzuGZTGM+Seznf/2
X/7Xv/x5tvPXP/Q3lKyFzsdQxfgT3cX+i6lBcFXobEPqtWHMllCT4//8nzTjL4qsawYdjqiCCkTZ
v412xF8sm/8QXFAUS+Hj9u8Z7fzbbIJpyrgiFVBzdACqWyHY32UT9FqedVPv+lucvxOFhmmc3w8A
n6BNjlrx/ncvzPXfVtT9vx5MsRVBkyfPFrruPz5YYuBDxTDd36Yyh+k9eMUfBc+xL6U2APLI/+cP
t83g/jS0sg1FmEzCbKEZvFT/+HjdSjlOnC4dLUTKxU5VDxusjOu9gesxE+o1jJ3or4VUeP+fB/5r
veA/zstswxA6lkwSLrau/umhEy79+RSq9B1WLbXCOu6Jrd6uxvxUniN65mSGI31rP7XxdItsmpji
oqT3Y5cnyvPYdk9zG3v8+veVmpE2mG9TLRP3ZZlU+eprRUMCTDbu4OOQBy0Tcr0TLj2jxn1NjjW1
iluGXD20DFyKK/1D0Erq61bYx84eUx0bGeqt/w47KsCpU2JacimkhiCklbJ8Nomjc3/00hksv8VN
RGILEplf22l3RBqBp6cU51mtPvKUGVaIrUfAUM9Ytkd8JP6EJ0Yn40eMLTmCjHTmSVIds0rZ/IiP
bUlleb7J1vCKv4f9tQmS8TPNiO03eheo6SpjxaivBH6zkPPjspeG7hsX415rs6+0KK4UtH/ZNGT0
9IqVjUYO3HZDXUeiRB6zwRwUM90oVVVfp5yo5KKdykTjUqeSmaVRY92mQ51VX1cLboIKosLmkMcN
eetstMdV5tSuOgTVn7d/mFfZpdayD3zQbi5C5mI4P2PjO8uIMre95U+LccjNnoR3dum08bWqi0ux
CqccdCcyq7sGP5uGhKNS6THzw3WDG1s40KoRcl7O8vk2FjVnUgH32CiuAo9SnQEtzPHkRn3QN8+t
rjEZXTdYizd2xIrhzi+h5kmpwCGf3BuvERtHlH5x1sKcXfubU0pGvpKZZX1DgLtQZuzLHS9s03F+
Ko0PqZpeorj5VS6voUYsvn5phR7Ucu0bYeNvzcI9RHwT2mwY6649GYGlMKIkh5NPIihLEVDcccXy
MugnxZLAQnKgilt/KPMLOrTfQFozsXQ624+V7Y7iIIaK3YG74Me8JD/b/w8jJwwYBlrDcfsjBnVX
jB6ACXm5NMJ2pJ59ZMxWUYDc/8RRdZ1nyauG5EIyYtpNyGKcO37kjRdXzK/0mF/gKz/BX2or/bB9
prfPR6diRrOF7JAw32VZyO893baHW9uKOqninLQLb4AebGdbq8HOonSBhJSfBQIxaYBuo1O9vReD
FnQz1uqRwno9/Yqniu2UNpRo7l0LOYok84MWJ+1xqapn8AOxN68GarmECT1Wn3CrvWe65RSlap3i
PDMcY+XgWXCyOZb9gz0pkEu64jvMywo5Snkf59Kn1bKjAR6njZam9qnHxFfaFDDVplQB2FDgFxTf
xtLoeyULn6JBCcKM3kQGYB1ETVA3cqsCwFrkV3TtfboIT8ua+TsT9a/trwp65EVmSfKrHIeXZifd
HdbVD6WCGlop5ke90MNjhDPYwdU6K4YeP6ysMYrlh4ZRPgxFcQASTlKnM+/7ychcu+xjB/8qf9PK
j+2rE4nmLbZGJsvjyaKzsJSna8JCaI18TJnKdrn+yxSEYuOU8pU649mlc+nMDbPMPptR6UzM+5QI
KpJt7yoFT38sVK9eZcbFIHF2I6tNn/mYe/yEgUqVxAcWOW0BEav2x2bmi9gQEsspe8q53Skl6h1d
2DEARwlcyxT+2EQ78kx3+7649CNfxTczXB2LrpiKBBwHZSyBya1jBhfFM8BU+Ges2haA9RlOQ9qV
H0pf+3Y53sLslCQ98rkeSIbB5Sj+mhm0yQ+GmX0UEwMmATXcNIxbB0vanAhiM2wo4Mtw+gRFVo60
5iwgs5eCxVjOVt9cipspG/c05RbcTPPCN2X524ZQRp1gsDJkU5MuPCZblDtLsdGqpYSXuG0OFXeS
nV2hjaytfIdnpkVWqTWnqG6jhvXSiLXPCK+6SxVOCzDFfFzV/Fcl4l+RRnFJW79Oydj6mCF2KRgT
5B9+Uwymiaa89yNTNishH8SPpf+dP+BMEqfYTs+xY49AnNW+K48RN5OuVtrdytydMkXmEJI4jZr6
pIvchQ99ySdYZabaf9rDcywEurxxaZhc6EK7C7NNViBb25V8Gd/jfhst2NhxJ8pd8d4W3wMOxxwd
W24rKBXwXfRw/KnIhDpDAZd0WdWrninBqoZ3utK6vWReIh1YeAjASCnms2Ua+6YciWNJzHQ77dsi
cdbxjnOjZtAcgdviNkznSm5+aRCnB/LseTaDAKi58C7z7xGb4C7nrD7b6C3lSkYhzdHtMfLuUBKe
8w6iRIv0vixkwEm5r9yIzZIEvrSpzQ9SXu+tCB8VF1YJ/X8wyiddPao9u9VjF033BKoes2ELOYjp
GXkgZGdKJP5d1Z4ovUXsVg9dPn1l1ChR9nbMMhSepV64U0V3iwG82sC3JOkrrbLSc92nfklUrAEv
P2jdbSEm7Un58jDnMI86/k2UkpKnbtRJSLQylyvJw7SPoHhelUT5FU4JTuum2OO7Xiuuuta8t/tv
ZvmQhWYv64+RgQNTTQPSJxSlDNQEwKKO4Q+j3Gzs5/0kr29RlB5zjWS8rG5A6/CDEOB9E9cKKog1
7Zhf+F3PF8DA+WbiwU4SoPNxJM6lHBq7aiTF2rPEyClyOeDd1G2nqXdyFahqafbDAd80NoRgygy3
UWpwfAlSEjShXIvPuglqUxdOOMGFiuf3SVw0IwGsd5Bq+XsWw7fe1u58IxG/p0L4FC/ZcFQr2V2N
QuKXUL7rJP9s9YQ6luJWdUjyxQxDW63fJ+MKKvHLjvIRKilX7lXCjMFRa9/F37ba4RHnBZG0PbSV
N9EqtylJ7vN2dQWAwB3zc38w8KXKF+qx/JnJhGkr/iDkoKjCi6iHQ67zmnGUmkXh9323F7AJYYAX
DxKiSvUQr1EAcemktMXdxJxypyQZl2pIwu3jqNDyTH9WlgmEL3O/Mh6ZgSjq3efUihsN784sXYvZ
dhPoc1F+4M86rV3fsyftykVkCIrJAxPck4VKYm1ySfkRb+JJjorSoqZII0P3HH2l23SW5L1DdeEr
4qmoMAycgwRVJt+EIBQKyEYvDOeuWVu8r+kUsJEyDyDtMG+56LsWrUeiCACovosP0FX6Pig2TQht
CCuON6IVdWhGCdqRioZEfcpeQ1Mi27Wv0ZgatKaUh+LHkFkBgyt+rRyTJBVpqkOjSjexythkq3wT
sLRNyorQtFilhFehcqFu2575h/CFAlajhI0oYtEmjRFToKhGcpY2fmxSug3ztEBGE/JRXYAI2ofF
xsu6rA+UBH5nqG9AfNwRNa6GS7npWGN8b5STW6PZMScNOjS8BS2P+HGFsqcBfUXnk9H7IBsjHsJ9
aOKAZGgL7T7TvxOLkQMOvFJJTvo8MgVhbdhgvDp6DBLkaFHrhLJqrv0TlYy2G/UcmPN0b3flbkhM
t+olx6rsY1e+kQU5jYYWTL0BYo3DPgitSi/v6wZLlbZ6a8WytOYvTSOdjURn7pFcYaxs4VX63pLd
PEX4TjoHpbjm9xYoCaVIfalnAewsYMsD8fDqraIqSS07Uk8YBNXHVJFOetafi/g2RLKjaQVBd+Ep
0oB0PuM7Gzwb+01Y2C4ZKWyCoNlyr1yGQydbAUC6Z6OmVETRtsaOvA8mCzgOZvyew16sPM3UPOxy
PWakoh9XqjhVorwFDYu1yPEbEA8ZOWRzpCuzZZ+gPafnXO89CHKEVywmN+q03MUmGzogLOxDcxd9
qRUb+oyeJAT4URCUjN3l51DfcpVUQ2mCpaEpQx2T6FYCoN6Tw+KzMB47iyEknv8Yqt1cltchjfbS
CiK5Go5Kb50jaOox7a2W+m23ubZP6/YK4Pm4XRUzssqJVHOUiivudWF+pkpddddJGx2pLa8cuVXc
e5bpN9WhNXkkQ42DdsIsVDbY26om+igLrWMyulM0OrL4Epnmx5hW73m2+NOMPzVuRn/ApAA2er4N
muGuVlpT3NAdZcrXGVoEIQenrXKQEJpXJAQdSoxsQ7K3K80pKcdsCMrY+nRTJ/yHRbkHyRxsBy+w
SVOz/ij84+1Ypl95u4IKJv8MJLR+iSw8JNwyzJJXeG186HSM2/Jv9Jmc+BvuNyU7FxbXL9Bl7Doe
lmx1Ka9SBQpk9BipuKldXOxY8rbXKl4MZ6R8DZbAxx+Xlya7zGP6I3ev4TK+JlwaE85paIyXNitO
6QzkmN6GRjfmfWnyyubdUaOzLSx43/no9JRoFbz5GcdCmSxGVh8HhcKFSrOeEBc/1CW5kIgHVFvB
Ys4/wqoAOs5EFeCCNY6G3ykQd5QImhFzwcf/Td6Z7EiObOn5VYS75wVpRuMgdPfCZ485PCJj2hAZ
Q3KeZ2610Uu0dr3TRisBAvQ2agl6C32W1Y3KiqqbpQa00+LWdDPCne6kmZ1z/v/7HWmjN8d67phH
oAlbfeVILtaVrM7gXW+Nfe3ah8jjxvSgqKq1TkGlnF+Lxj7o0l2fWPUPzXZyZQ/aLR9sex8g7mxX
9zZJmaI8smqTN+Hf66Ka7HX4sKNx7yseb0Z4GUprL70RaXkpee8db+Z7JSPTKx9XmIvXdW/XHHVl
41xIGhKoYwYfyyRjWuHGB33TapewiMwaNUI37as0/ZLM2Y0SJOmI4kuTyBGIb7oOe+MYqObMUcVH
UHlvsrCvzMJ6iHJaEMXdssRb06u5c+VOfyaMad9qIiH02y/ack+s4JWuYcswJSD3WVJ36Qq2ZN0z
d8rsTy7S06LrCLOQwRmpkW/NxMXac/GisA2kor2rlvx8sQgS6AO6K056ZU7No4Dfvkkj2vADgbJa
xMwc6zHzU/os6RnjTXocXnRO1pG3sfI8hjhJVkZR9deKmVMzDjNbORqOvgW45yf5S4bFrFQLwwhu
FLxmxd4XE2W479H4bc70G8oUr1IwMuvT/CrCw7NyJ8pMoMUv7Ihlkt+lMx2BkABq2IsxvXs6QUOc
3Qx1SepDUl91XIGq+0cvpNNiWrSMOy42GC8ztK+7cLZYyOU6yO77yH+wA58yibvA685a28JOV/aP
9IDPJyFsTMvVTdzU3Wa2kTMz+opDpiFOCcoimwccE/ljYVgnzrhPgbu3guDDTaInSAdBrQ49sk7I
EXTYuW1JutgzVkOpm15MIU8dbQEBf7wDijUNX9yp21sNnfvKzG5CM/9mopBu7ybVnOtnrUIbnE4G
itHhFCp+2qDk0g+tfkKVW+4lN71+9HXpMYzGxzDzKcqOMBMU8aAfETwNMJt0+0xf7Yjb303yG6dj
pWzOKhoE+ieMtGShIoo+a8ob4bDmss4mEYsBnYQZh7o1R/sOCRcprhemYHjA1vYYSo4PdHtUwZcl
hsogrcG4z74vRGO0ToruMWaC4wTPOqFk0Ufk5MppW7I6P0RCuYugGYjUvpRzzxxpBnk85dTH1nme
F0cqmgvIjjdF7x5xcfiNEkij2rO8qzx8wfa9OVcXTdU9ovFiAfD2xA8wcloujQGwQkJ3g/OxTnI6
GwS7UUz/oVmwdLv+loFoQ/NrIvH3LCoYsmeMn7oBAV1YvvmLuNJbYADdlWwL3UthIPWt02K5oXjo
WC0pDb6VHqzSOEp2k2liHzUJTzKSO3uw9+hN6GdZJ487q8oCYifGU1nS3Ul6F0m3c1NOy/MYEZLp
xLyksughMaabZ0Sr9FaszM+InxlPeHhaVV8y/nrsnPiQ+PWT0AISw8hYXLWobwjtxzTAke1QNa6J
FX1DP4eBgZDllD5I2lkUvsaZH+RoJ4YTKJ1r8sbBSrAWMSHMLvTNKGUR4eXrEBtnF3EwPNZZTxCA
tUnM8mYEheGq5XIJsy9Jehj9+YaB143JF7l47r3O8CQDIaPistcd2X6rLvChp1hMzsubruTxq51j
GfZXjLZpus4IYRBBmMK8X0YaDMyQLvhYdi2WmFFxy9Hg823n3p/olwXB/cT27hnXaNueopabm7jK
Ks6vvIAdjVU9Csq9bhKAwNzoPokv57VvzBduPJ3ClpWbthxkjzO921l1ekjta71i2gKLqppQprF3
FvUXw57e+s5AxpXdF52hiA2Ot33bfBgjqkzU55XkvX7f7XV7GHnIy0BBV1X5CbP/lVX1J5zhV2le
HeoIN/AQAf8zqeNeTbqk28loXKQh9VG3LBau0s6TK30rEp2H6co7FSGHipz+T1r590IVF7pNQ+Pz
RhNYsMXtXHspUWVyKN8pPzpUPISkqR30ASlp6BTDJglS42J2b80ov8nGCAMYH3/YParF2Not1M/9
920dtQwyyBc8+bpDG4fJVeHxedTTo/4mk0RR1Xz0eXitP6JJpS+zDHeyNdcT3qUsaB/N0bvXjZw8
o2PYcdshlryqHb5bfcoQ4/AIDGLEhc9VcmzkSPHzcYEW9/52TgFW37QwErtSClvZn+Yi4AZitKOm
OBGiDfOsNt5IuL2u3QxU8ww9LXkeMeGwyCPvxzVNKWY0t7ldHRZPcIcOj6iCnya8u9LFnu+N9hP9
a+p88jKi4qWp8UuSmn2g7YKb0RmfVcYeJEtKZtkm5zhEWYYZ+6tsekJ191BEAUJd8AAtBPGoDi6T
IjtooGlfYwtO82elui/4KGj+YMGPhbwOlf/FeXUYSlTtSwV5NSIJs2mHQxgs54so7oqWMxtbJJ58
c+3GKOdMDl+z5+BI2/pLz7G+6XeZOT7A9iQZwOmMjZEFV6Y/eXsRzKBhYreiRYi+NJILSWy9pDLM
uDfNR5Nb8Ps38v/3INMijdGVeuj2t4eZ//Mf/8v/+G//+X//h//+l3/3UXSMsY/vf/+XX3/wXwea
4q/CltJnrMbfvs8tf82rQMaKM9RSzBLlj2J1pceWgnkYdliQJeavwDVh/9VFVY6IXtBcVpZy/i0T
Tcty/mDOqOBIEdVGLxQNvH7efhhqxtjYHaOkEzH14XMk13Ig1q7JtlN0clLsKzI85fWFoeFWuRZM
f/OxTwX1uEvJ76my4qouu5vKcPdczoVfWqsAnVGchFurKI5z6q59PFH0wfdeMK/n1l6LID8bemY0
bbKrEfiZI4FfHJMVvS+H7pRz6VJNu8jJ3MhawTNDk7HtCmvfLjdj99yOHAmTeE0GMHv8FzOoc9Ip
8g8P1zpqjJHKPlfqWtofIJUPPYRRx+l2hc3Rz8WWLIjGdf01DaJLc0m2fcrAbnlZhhij5CvanW03
qLWaKgy6b57ulAzI4HHJ+pjyKVSifD9boCtkvY3ANVjwT5JxIzgP13AvY/lSYO/EpO4H0JchE9WA
Hf16k2XGm3Krc9xdo0GkRO7wymjKR4deKKZ5ae/ZCc9tpH0rNdhH5H17s2TA2bqXEWibIjcuTF9s
h3o5hKl/SJC8MWHdOerRgX9qTLSFTf91Kq19Vr7H8ZV1lUOOHcZ1w2xNkXo1JECPCpTixnPqpbu6
8XbtgiUI8HzlQmA+ONZt7Mr9kpUYa8szCxW7wMrcjutpGvZhHxxA1GxHm9ZApLY1Gi4FNA3hjrMW
A1QJZhX2JuYDSTjXVwQ8Fp1aE5B8Vvv9Ked0MfjJdjTwqVLeheXCxHFiIoi1OF02bfqtgCUWo+tq
rdsmGMnjpBm7+CBZ88sKO38aJ/smvCAjb9/WhM8ZcL2d6VgykKW9fOFjkZ/pXIIz2gToZD133lcy
2zpLuvXgq4+QamBprdmcNq6b7k0PuU69nlzaT8bWaBNGLo/eIs48mJ4GPVtrZlrFBcP02dYc8kLk
8iL1KQtvySPf07+DcGEzix3PEOau02aCzDVuHPyZAsRQ1Hc7P7nhZHDURgtbJtc+GR84G/07i4GN
99DEHnGri6AGs54MN0DtCvAtv0m8bsWB8RDkw3Zg/p4sAVlUDS242j/3Kt5WyyRz5ZbNUbAh9WyC
VZ6FmPL8p0wZYGo0ekR3QzJ7l5rOzopjsC/Zsb7rl+hLjUu7XKIzk5LK9Q1ki54ie967brvkvG7u
wqTaSt0OCviCum3BA5wzA0IMb07GZuy9tUAKS4rbwSmSHexjxKLReSz7teWF58Y0Pjq9+IK+FdnC
larw64qqgOCMrNfyWDk6Nd8WUuuvWm6DjCO/VC7BFzzqrZHdFLaxHGRIg300OYwu9rmRNyQh5C0N
QLcV28mMLmhbv4BOQCJm5xdqipdzx8muAaNOzORhuxs2vcyKEU47gW80VIXRro5zHnpPT0KWM6aK
w6YQJGPJduuiOmyx4+AtNS+BUgNhAw8sYis+2JPKNcwmWzeiE9sgiJP1+E1Fy7BuohmlUY5ZknyF
6Xxmasqy5OE3T09d4re7qcO4qeisbTz8/Wu3L75Ri1OMef5JF2NJGx9DWTK8YTYPRYoxPt2hVTln
wKx7WMz6bBrWmFOqfjzSvlq7IwyZl7aU97kxnA3dk53PD+4It8PEC+O0SbLOPfGljQJcNABPEFbT
DSwA0MJYYeTfw3vjYBHNYM/HbS7VtinLs97BI96efKcnQzTi3G/fMSxkdboOe0knsnkq8XXGlBQJ
WUSukYJ/8JBnhUxV4GHz2NHXnOhvmvQ5C/qd4P9vXPqfDX3QhX4oqUMbnxW9pk9a0S9FaL/y6Z9O
9FFH+qkLfdWuePLpslZ0Wwe6rjByEM8mu4hurK/bsh79WcAtqwWQVpUjy6VjN7LoFszTrGw6T8r0
fKGlOVsTyM4PKgcmjTlP/TuMbzJBGODhGgmxaFrGvG3a/FrgUVqSpwD5cECfosJzkkqwbX25nkO0
3rC2QtYQk382uNPSJV8X2S3T3V2Dk8XqbYC5GE6jfc6dbQ4V5lFxGWAylexUqf+1xrsj2EYjf1jT
+DODk8Q5k+KgUThpMhw1Ls6agklfyqkVbimzXWM7mPV2RG3pcidgWs3w53QsPD5+HYlvp8S/M+ME
NZJsXyq6pJbxHA3vfvEmg0envocFqBjCUiOuo0Vs8MCumuklh60u8AzleIdytNv0u8vUoG0s9Xh0
A2N6X5X0qXmnsXYgIbapcCQlOJPmGwOXUuiX94u2LfklOuCItCc8D7iaLAT0VFt4ZwkMWoyVy2iv
q3DPFLB5VlCo94rsPBJMNtxsbIfJuWsfZ3xUpY2hqsdZBdqfPaLb+NyEsXFZd088kitBkyYp2Rpx
ZwlcWnF5gCqOm5YejlaZjx8Fjq4AZ1eKwyvRVq8Cz5eL6DZWEyk0t7YqcO0yIYyo8+h8VxWCTdRb
B+FsfXpDdFc2c8/UEYfZgNMsx3FW4TxLOCUHONEqqXBmqZ2PQ83AqVbgWBvl1YB/zaUJkuFn87Sx
zcbhRsv7W0Imht+FZ2B0odnhhZORf6suS2gOfI/NrQM6GtVQBBmU8mU96k63Gt/dbsHO1GO6Ki7t
iO5HiR0Y2nUEsctCvlLScpBsHy1+PZfZNJpwVPAFxgOJb4+WenjwYci1uP0m018FwVbhBaSdTkov
7dY428zoLriJJI7BCOdgiYMwwknIiOndaeI9qgpgNHS/iWSRhJiHfU0pXl73XX3ZpWLV5Tifpvrg
IvkeE6ZTtLNj88tUtJdGxijAci7CEdMfCkm6nLCkMdssM8F74RrQ3eWQ9XcKZSWGfBOAVWjsRplv
ogc/SvEepgfoi4c4CKmdbHYaBiFBvhz7kuVQMU7eR+bDlJnrAlOd2b56BRJ4RiCpdLcpR6zWv/Nq
6xCFDcdPjxU2fWm/1h5ZC2bPivY+uiWiLJ45tKXhtJ5RmnYoTm2Up50pN8uig2sYe69753xOzAsU
+xvL7XQ6CYsPI2G0rGQv7Ww9PockyTIXSGa1dKQJCj7WcIBKYs7XC6wrhOgdc/SASswMoO40T15m
nhtpfZ0MBs3w5ABT5InhzFmV0H3Nnu0s/xA15bMEd1kmQII8/GNlDzeHYyUfTzWHm+Eb4EwqTXtN
e3Td0elWuLqt2wwIToVfzxmbbdvIs66f9wlC4VzLaJxnE/lwhYw4tvPLLAf7hPzj2GEpGKpxZ6D1
7YmyAi2Jp7DZSITJEwJliVCZIvqsRLjMbr7pJvwadrLLIrV+ge0HJZlcTIf7jicpQwKdI4U2k4GR
Mq1MJNIxUmkLyXTjnlo6m11J4oQ5oxZjDM8CWzbWalavw0RaCNF1SB0WxNgJomyBOFsg0g4hfPqI
tufktYloNmIga5snpxDbzDN3UelcLujoQXJR+i5bL/imkIMbyMJd5OHWgQMRQ6roW/ZdOz43UO32
41fFbJ/iBrbJsoF4g6DIPPrIzwMI9rpb0CEIt3vKiwwvI48LonXXejWQsCfmQ95cCOeOzps9kcOD
1L3ydz3Cd9m/16iRFENnOqw8tZs5+IjllYkf1PIfo3mbcSCvk/2CpF7Pjksk9iZSe2G84cBYNTqf
5Snp53ti6FlseybvtKW50gHRfoF430fE77Gf+lsLYb8xvASjQ948eLyJ8JuO0xE2gAA7QFKxUBNC
pppdWLdEklKtZB9RsBEYCXrtKEDEd2liMZDNesBwEIzWqwhLskS0FwEnv89pg8/VwahQaVVXrL0L
Ydt+wWFy0vRJnA2N9jjM2u0wuvsksvZR5d57sQc0rXwt5HLBCTjTXgnWYh15LR9abBTsDhJTxfId
cIZxc9F2C2wXUvsvIu3EGLBkZFgzXO3RaLVbo8W2gfIjx8TRW/mXMR1ufLP74guAwjNdNzgJlg8G
z8AGIrCDZHYJNsm7KZrXhTHD1ncx5QFVTRq+Nau765zgBNntQGTnduqyg3UJnerkVBsVY+ixILBo
VFG0zJcWZVVUscHMNw4yojZavkQ0snVqXgZorvaQkyEWv55758z1zL3N70nCmbuh8L/Oozwls/dm
28MxzwGhkKOBNC6Ck3YjrO5SO3OIUQDBXdpaTM6p0szvg/qxakHyx1oGMuQwoZ3q0oswxIAtS3T0
R+0tK6ascF/o3eOf1bnZ2TXxMAV9ww3OMPZkF6djPo2HaOrPycwjHcZYyJUIvnBUvm4SMspinxs2
976ks3pbuvgDcV0144aDOvE2QluAV4pp7WvygVqH3VcfqjrrXctO3TI7Gpn3ZizJVz+ipNWe3Zpy
0vGIm/M4qsLVeEWAaUOyeagRm3CFxlNoEDtgpAN9xmk7i/i0aIwbcVprUB2oCzI9q08v6iDGGj3V
Z4OpO2ochABAPAvy2yvP2LRFBvylPU4NvnMkP8t4JiPn0MkJa5a3sRUyYBOHXTtwZwAhBhzejbR0
DQZxgHdAnG2GQRtXgk1unfnK22rGhc8zyhF87Wcu26v9KPP0Rg7Wg2P6e5RZt3ntXINsvxRxD/cL
J47yN91zPKKXa0qQXAKGHUiVXh7rdjxYERbsgB2q3c6YTN2qfbXmOF9ZlIJTl3MUMK+YuACis6eV
XaRvxUyYk0XmnYuiDgQc+iFa1S6jtAbG7qoflwcnhCJbdfdRPFwa/kSetnXTgjNb8aVnsXzr+IHJ
RdUzpBFBv/NF1nbXYpCnUM6C/AvvJjV4t0F+7jprvPLrcfnw1EL1orUwDGxYlH5oe/2BVN3SAu1P
Am7h+pLPCKW9R0zfb3tIsMGnkO05OTmCUVMm0mv0wPeS3ErsJtwTbdFkREtS/9bd2BwtEqJWyBnv
AlbQmQQf+EQ3P39L8ndtYuFLyyOL1UFWbnrep7dEqNPQ1WMbn4CkYvqlCF3xb4fI15gtY96wWJDn
nei5UJpSxAzIFALJ/GJkoETDu1obbnsLZWfbFuZLnlUbzdrdcQpaO/QBEDVmeBQH0hwLD5JY7My4
3mDvzCknym8tABRkbVavpVcUhhlnrtFR9w2zo2TIp139+vPr1UkQn78CrA9CClp8Pt1EOoY/tvGi
Fut3IuviNIt8uYybftlZxOGFNKuCFgeiKNPXzJTommaxDaVF0qHW4zS1Pg1bkFXqtqREn8xw7T7m
tdnAbguxRpbyHWhGuqq0v79iCBjYZC+YdRDurLABsiQs5v7tx5xPihHes10/E/RKVUb24dCWaHHd
RRKZ7X5JK7SEWZxjhZuTDQPmrV3g9NYT5F4yK8Vx0R0H09z2gNcGNAOUuOoS6Swmi2ra/Pzzsn7P
6PD1AEFJC7UWrUlIIT9+XgtLVVqMTXbKDIWnXc73yZR/9LFChAwYd+vmwsKNPSYXA3LK4imrQ9pV
bVmum8Zvf0kseZv+ffhR/sEDJH7XhAUSbLmm9ASJSzY+9t++Gw+VnNNleXqKWrfY05BtGTbnS7Ip
BwKEm2FIcVum9yGh4hs3csCawZ4ymb5GJLXLwNinHn0qq4KUgJ1RtYyd7UwaW8EqD74dmYFK4WrU
1k6EnCREpoYd+KaHWVVqr2Tb/8kFyd+tCHDZaV5DW+FyHMZ5v70gp7UwdYZhelrKdt/0qNpcCwvW
kFx0iYEjck7Pst5nU+jGvZWXy86riV8tHWPjRz6x25nNB9BHKzePBQQfeZZVjrsxVDyshzbiGGv5
ui/n7d2SZC36n9QDZfG1yxOfKtW6lQs0/VaiLmhMoK8ZWMsmswnA5fRlBcnxT+4mPXT6zQIoTWU5
jlKWi8cIqf5vLzcN1Dw2Jtm4hux90n2T9zxggzEDWqfIxoGLACY8sFUTthjPzVExqQdKMcVbf3I2
Zs/qYVsGGuhoeHPcjr6bHQx76FSnP3mj+o38+EbZFT2F91c6AnqOnh785rYXJvN8PijjdiloT3UG
f0kGW2yyCGZdlYC5y91HvgF8w0GO75UKgCocckgAuubn70V9vkdshXXP95huQPLAP/TpHknaoals
sRi3KJchc+dgu4NzfBdkisF8Xi1yrTqqs3C6DWvqBSwJ1z5243WcQ+rPwvqtkSjbwrR9nsiJIKmU
HMQ5g0sr1XluCnVu034ii2pELBVzW7jtxBiTK+5tKBVs5xYFDBISli4QMSRhhWrpjos3n6uYiXRM
Aknd41eoiwblNSuiZSL7LwWsHnTFkRepvR9bZ3Yk6wMcOoKUCp4lMCv0fsjBwjaMdOXYpz4FMiL8
prCs8/EXRNTfXDk+33jKEo4ENaQxQxjjxKdp6JD6c1E1U3tbzzHuRnNMNzxx2caaQvMyBe1SPKkZ
webPv7rPm41+VWUxz+If2Pg/e9MKJ/fxjvftrcg0rrlvgQ9h0KNvPdBGpXeQD8DRAouQZI/q7E+e
tj98dWG7NmsM/9Nzsx+Xbh9psUDj3N4ODaijCr/yTFWX16zNeHMv9CS+l/g+ExW//vy6rc8mue8X
7ijfZfpsSvvzx431gmBz/dJ0YnY1wFdMo6wxdeCibqroajsV6Ps4CqcjQDLpIr//+Tv4g2t3+fD5
sm1Hufbna8+niqOOsJvbsWd65fbky5RJSu5B3j0NPvEK/dgofHPNY+df/PylPb02/Lh28LhK2yEB
yhZCTwr18/zjpFC1tEhau7w155rltHeQYYkGohUyhE21RA1Lq637ioJG5vzkVMPWydjdKyN9jnGJ
b1NODJthDngeSvmtZm20C3AFBJxitMb9M0fFeCT8GLM7SFnHpT/M/TzQsOTh9niubtN8gpI90NkV
g3OGnnc+NpX/ituAABgNTiF3wpD8Kn8a5TaIw4tKrxHlNPlrj4rPGSP7wmo7Wv8JnbLi1Pk16wRl
G750uidFeJyMYGf4TwzlnyCzI+Gtpz0PmEQlu9yQaMRwgEW80tqVhflaX/sQJWRHfrJwmBUERL9b
LjG5iX+VtJAP+26g6YIOxqe4KAtzZ7g9WxMTALMlhdJ3cWqpGtHj8mAS5eFl9/odpJ2LBtYiG6ZI
/P6gOrazP/k6P28FrP7MpPGzYi61+Fo/bQWDjWhVcAC+NQ2TTox5NQuUDOEMoyjOkXaN5NmgJd+S
dEGPwEr29VdnkAUUT2GfuW8BWNzNUhAhDp/7QHIdN4LJQhDHINOT/AnsxYC8J3yUxnLp4j7YLhXH
zH6mIulCc95PNft7tHBeyZf4NerYAHoflGpArFW8eHeW8B9bUQe4tfiwUyc9lh1IkCDio8hbTDfK
Z6F3HKjT1QxKOhtS2lpGtIH6ztFelekWZ9KTF4/TFf7gyyR+sJee785Pll0z0emeYsF4qhitTcYv
aSSs6HTqHTY7c1fk9zT9UMNgBu8G4i+jLEQHMuIKcDN7H1ry1mPDX+WtF68bN0LQwUBr7Jp7Q0U7
QDWcI+0yO0xMxe0owEc5pSATtFP959/j74qv79+jsjnKwrXFSPtpCyibZepVGOa3pWmcVcNsY+NY
5NEmDGIWwxMMDdIl5rbbJhnM4Cqq5LYU2AZb0a27wLG3vo2L/+dvyv5cfikhHNuj90dZyF/Nz3u7
O9qpajrrBoE5LB3PuQp0cwBC5bBusfqBdykv25AENTUBcZ8bawsTBizs1CerUO4Q05c7UXTVrixP
YVoTvIslaW6qdcagugtz3EjhnTUynMAlvRf+qoLwt7fHqFqzSnuaqX1R2yn4A/JX4G5csqGsesE0
3KiTV9d1efxsdGTxNi8Z+xncuTi/Oowb5X2Y8gvqkFvs+6fy/0Ypo3/LW1kReB5GXfsPf/cvv3Xz
tfv6m3/Zfpea3JLeMZ8+0JF3//B3v5wW9J/8v/0//0Wwcj9XH3//l6/veVww6e+a+K37jZYFng+V
yt9WwPyvf/pP//xP//Gf/+s/fqI1Wr/84K+0RpdhEnenxEVHUf5r5KD3Vx/dCTW6jUFKWOx2/+rp
V3/lj7q2D82R9UnoAuNXXKMl8Jp5lLme79nS+zcpYD6foKRwlXK5RaXraI3Op10t96cpJb+9Pw0m
s6Vicc40VI8FaIM6452ouacCR7pRtQyDaMlXxV2u3tqM8X+vADUl9ZOZ0Q6w3bPRLv+ksfK7I/Iv
b873JcUqcIPP2/3cVTLvZdCTlhXsWh9wffUuoaM7yfyFJQx6CoaArr445T3OHBYoPUc2yKtLQn/D
MrjLc8S2WbsTDLsUIbCZ6eJHbndF420re9x7PbJ548NLrlCzOms13c721yoPdoN0UCACMWnNc5Xc
wFsBO/umpDzGDAKykrdDT4nQuAp5wSjkY2yc525y6FtjB3xzB+r92/eu3QDfviAKC/WlDIPdD7fb
HxTO6vOBjA/IkXw2JEWy0CCj+u2ZhKN7VVuj1ZzcfIADvl68dIUIBi1koz1+6SbyrgrrLC93Zvrq
2FdCPY0dU9BDPxyh3q2c5Bw22GCcD+XBX74mCxhm5ynwGIfmd4KQgCS5xTqw0sj3fq/8J7O965u7
LHkwMHWB00tz4nDfnfwYIOEJLlJ6CJi9yPFBk18A2z5m5Z9d86dj2PdL5swt4F2wyjq6s/HDMUwO
DmKDIG5Prv0m9AFhOTbF688/189Hvc+v8emhaMYiGKwoaU9meU6roGSe5e0wEfz8Vf6gCaPLZQoJ
xTmEgvTT1oWVVwW1ETQnWj+7ICZonICB2zI/x+W5afJzH4eo0V94C7inGmBM/ieVhP1Htw8gDT5K
36IZ8Pnhn8u+AwlAHmeaVvMm6acd0kkowwkDkjpiUta723mu1kvRbNng6VCQeDIBBVb7Tt4UMxEh
eUiMJdkJnbrqO3/Vw9Cccf4kSJnm8dwqUX4usB4MNb+VWLWdJXhuFuJnog0N8s2w0EVErR4zOct5
JmeIfx4xi0vj8oI5IUPW9c8/dGn9wf0DwsT93h6lPafPhT/cP2anlc/x1J8WLMj+nd9IqLNh/nVU
JlyH/m6QxuXsLVdTJ0CJCZIJyulUe7yfMr10/ewy00Md1ElBRf5Eis7J8OkW1KuY5jJuW5q8lYcL
ZVqtHWPXD4Q+BiZDJOCZBIC7t39yOb9v5LmO80v9K5XNRvLby3GM2ujpG5HcLhKuZ8AH55grYeKv
7JySsxxpGSAwyJJVZ2KE0x3kXwHQ7kybkaNbMTfYJGI5NUt6Rj4JSZ2KLM4OT0Yr1mLp7uSSnMUO
mC4ATd1INtirmsy1MaD2ddW3UF02TUfb3SND7OdX9rtik4fQNfUxiihOYbrfb94fvqgePW/TpmF3
Ao+9CkdYGNp6DvvNYBrCHHHr4k4esHg0JXbJn7/45zrz+2tTYJq6fcdu/ukm8SDxMzJFFVrWD7To
ogkhBYdYx4A0SIBAY4Vbg0PXz1/0+633Y4X5/VV5Rd/h0oX/uSQhKKce3IT1oBdPQCjpY1FBMN1q
Dtl8X/gPcb1H4v5dX3T185cWVI+/ey48xejCc30QAZxf9XPzw8ddhz6Sb0YZp6xKDrXlXsF1RTkQ
9yfDjW+tQVzMcNcqnAblREqRe8SwvANyBT4we3DyYu07ya1mocRoJSNigUO67bGXHxkZWLA4nK7Y
9ORJCYP0VMI4+1zbyhV1CVl/SBMJfEUeiOq1zMkzZPkxoWSwcUIT7Cd8WBXtKqLPmsnapWSaeaLe
2taLn91XE3KcOKFXimfYCnBoNVvDI/iKoAf+0AADpTNpzvc5ogeIm1iLFxqyFk8qSqiN/uUKd14A
r8P3m308dWjH+1VM51mA+crQK3YKlaG0dvpnLBfctAMsr0d+PxrQ+tbIKkQdEqCcbzr4pd2sCBPK
uVJaiFARzZm/K36yARqJPL6c+WAEeODp6KCr8sICWO2LGxWbVsmLUTceXWC0pXEwA0CxEIlr0IsU
+sAM6EzGA3Ecpk1VCmnmQjTEU5TLOweljW1bEgjeQY4IiRqFrmXkj/YWsj18+xdpyxRoAAqHoGbe
t954O/vNMdDOwLhlJ51LpEIe0FIXGemKQ9m4EhNMwBb7hmpcY4N2MF0XKttZ1fxCmXGAWoRSglg+
FR7dCoVgVV/7qfkgpHMouvllsXlgHCIfg0Re2GQZVolzFTNyGQQHtwn1cADBA8WnkpDZ2vR2iucX
SHlb6FMXupKuERuu/CK4N2rGzgR9ja210+VNYj6bgnl24xyTptvnpGVHQb31RYZVgNDh0UJChYWD
D7P3Esi/ckNM/QpgQSbALydyFxI3YrdyY7hIquDftzX3BT7yDKdHEr4PAuEt6FBu6IVfJtxsEyZ3
iVFtZ1wnVcONxHkrCgi2BnWgjSwq3zvQK2YL6VRIeOG8EWQaz3G0L+AnlgkqUDqT+pdB+FrFjCHN
GoGa+bD4L+YkACr3OAdJ/Z5uRtQvknC5eSZt2Ch2pXDwDRNYS4JtZwAoLrzrpa+eSnoLmT3cCpO4
YfRYfpHBSmH2blq7glIzX8aDLGBTkg2XwBUE1VAt7dqBIcwseJIwvCQ6BejizF6jrT3OgEhB73xE
xM/A+xv79zx85nRnxOcpsNTlGDaUoiHBg3qrdw78AYwgIZNrKa6sCJmI9VVxXsyciyl6aIJ3Gbzb
JKROpFTo/xxwqznWnq7omXEuvEdcvEQuwKiRJ07ibf1qO+OmzdqV2X+FzePA1guJFvRbDTifwnM4
GHNEDOI+VQS4ws6QxbCW3j6lG8ZQLbpOUFSBwcldZm3JQxN+mMjHU/nVae4i+25iABGXR8r2lZ1c
O9Gz550xEUC8nhI7gkpr2HvQC5LwWqfR8UIk0cTQUYojP6/Cj6nc8VsUxBLLCO5EnGwbKvT0OS9u
43FP1tjOrW9F9TDp2fvdJEnetnZucT0EX4W1L6pnrzgPYPEO77W3S/GqxjveouVdqPTBgeSTPRjp
+ez8H+bOLLd1LsvSI2KC/SFf6kF9L8uWJdsvhGX7su97DqReawo1gZpOjiO/4x8RmRFZlUAB9VBA
/IF77WtZIg9Ps/da31rDi87bF/99NA+Bd/JbDvi7KmY3LhaUCwIF5Ok2Rp71NsUvvftKmGvoHpxP
ob1SjxxpAwTLJiRbZs93kJ9W5snrVo04oN2Qu0s+W75Cxpyp9S2b1npMQuSWisWMT+PG5M8QRzou
FVTVOaQYO9o14A6sU40Nvl/yezXvIC8RPCpvpyQXLdtqyknFeJCuQkZSowMc2Gk07ZTxcyJ7T0HB
nQNIXWnlYmzgDOPcWRJYDVVjGtCYvpfxpUJ+rX964yEfb23zomlvnr32UQuoMED1Xdm/OOJVfjvd
t84pcNfoh6NgwZ5Y3mE2z3FCchNvhJHs7MRAhN+l92FtRjNoLUF8tPs1gQM4ct8ipl+Vs4/2KkdR
nUZbXf3kf70gXam7cZHchu0NDK0JYORES5jEEBRj6PnDoxNd3OiU/KDg7ZJNUZ64vqiDWnc/xKtp
etNahFZzTxcbf0RRTFzfY1QWRrYKzbdE2VSdg2NpbaaX0Ho1kzNJTEn8IsBqTi+ItblHfKKoZFbm
YMsVNQ9euuJKDC05jwxDLKYeQXJgyrcakd7uQcTLAvpsTbh8CK4aLAsKlxA4SfPcZP7sjvC/CC9+
fOSqN+NbTyCQOIAqm/lAUVw3pmQP32NY1D1PYni0AD5Zp7LfFjBi6y3jlRHdquuKp7eVCWq3hmeC
g4qa3GSSu/JWcuGiS5NfMvOqDa991mPXOKfRMUeztEoBfM38iFyaT95szUTBVGKZJwW7AwOiLn7q
ABL+JbbRVW9j1BzxXs0Qrr7zSGDmW8E93MXh2TM+M/vJ7FdCf/MtYFqIFPNvHg4K/4ryHb/l9jcD
v/AvgBtC63sEIcoYbD/NYB8JZHvZi4X8Ldy7/oNmmgs3oFylwdIwcN++gMT2zVOSsP6c+YNBWj0m
hegyBjfT58m8TO2rTlI2Rg86rVxMHlyO0ilreHpxvF0XomT0j0HxAoQMkgtP3KZXkIbt5JPonHha
VHfDK4TiSYnPHpg+E4kATrt5EG95oyXdNWPHrZbTElNNseKjcr21G3GyoXgtR7BVW2YBBksZLpiT
uGAoxvlKhxHICreD82aSCl9wYrROavlC05wcIxQZTMpRcY7cVz35YWAxLacTQnb9jZAenyThcj9q
J55HF9dJrpyYpxp03+bBqS+BuWuVObNqjia0Vw6u+12Ub4Q48tTKR6JPLkxZwL70YstLMWvxCXTn
NUtwGHdzfpaHQyVRa3yLzTUPOX/tvQ/eZ6QcrOjFtg6t/mLyk3C6UbbKB54aKWPr6CVEVpM1dKLa
oEQ3Zl0msTGW87JprZkrEafnqIbR3iXnhvJqA93gwBByMUy7J6y8mOuXfI85oRJvabPmG0zvpv5J
ei9N30VesFp12JmQ8Y8LJSBZE6GZbu1y6iJVs5BEh4TsCBf03sHMv73+XIZXMsfy/l65p9wmLWup
kx6o2BcPLWE9IFzA/85/jDmV/Q48HGNnaxwW14nzYhTryL6Myh8PXoq2t6nBcLDwUVrtLefCnjlO
PspgP6ASiYJty5YHKZ9KsljpfLC8RVRqOKq1uDiahaJADMAVDMVpGWP3acu7sBYgk2dCvLvaFTuS
Emyt5lw155RkM3cZvosJvN7bhCmy+BqUAw4Zoe5q8DXaNW/PhGO2LI55cWmMCz/r0f6gG4Twbd4j
NtaPWXuuOMUq/bUnMslXUeheeU9hdgqjTaRfsuwPX1TEwRjXyQcUFeFAJ1/b45dFoGh01LR3WB5t
flbGSzUsSF9C3+cfAUPOY3EgAns3dD4QnvikMYPw70SaL20cProVoqvEUqtBOB6xVRwL9080rb3o
WThLv7yHJc2lazFioUD7b95V0QHSHUmv2Ocx527wCeISMekZd/TataPO6umjscm/yhHdFey9r3xS
mwJalGyN6itI71F0pGvAfW8Hap1HcECag7ZYksUA0KcFUdDjXfVtCexlO/ScAbEK3XpuCm2pGp+u
c8Bu5jOHxCMhuvewuDN6BEtRUG3L6u7WZ7mMAcUHOKxew2xtioWarofwVRRX9uRaeQ4U1Fdc5Rab
M7tLpZ3AcV80nCFDfhz7rxbngvuVskf3BuJS3GWEK9lnK8/YaLWrf+/h6vfXkD4b9QCCuszgrEaU
AcdlRmK8REDrubH1U477YB2tq0IIj3Yus7tZ7r3xw4blMZZYOTJ5s9PyPBp/gD7o3Rd/zbxTQeqq
wL6mMA90ziFj+6ayWOAanmpMwGfT/Ig4bpjOxRGgDts5b7HxNly30Lqq1kUoZ1XfdTERAld7+tAD
ojqcrYNY2EA5t560eaAvg/be92euBnKrqD6WNzXeKNFrY5LAO8zbdoHvhYSMMdiK5GhMX+V45d2X
BSkwPrQKHkpxG6uzhbtKk/RpSGYhNiHXP1vmxxCd/eo741JrCHXf4+yZyF2iB5YMvmqEX0OT9Npk
WwM+gj5cophhOVx1tND8mkFDy+t++wR0wWYwGO9+vLeAO9mqOvNbuOw9WKMaEQ+oz3uVIuP3OTVT
WFVjzphON+sWavbD2WfJ/Q5wNg2audKNK++TEfWp4hDp+KpPok2ndMsoJUZkPJNDCsuy5kylzuR4
SrZmusSJgGJlAeSNZ8Tn1ZHO5EfBbpmZbky2OlJRHkUfDJ2mlnvLtvdtZy8yMBetOq9Gsbb070wx
t0kE3JH1OnfTVQDJzIOO4PjNosJkLg6p9dEpdNnGBae1BcriGeymM9sGet8rvWSQxFwgWYNvF0UW
73oAtD5+eJQlvWqdO8wDZpdTpSb54jPpvIXo+/VYPEyNZxD36oCiMGF76zQkxHfVMsVUlRN11HM4
rxKypJuIrT54b7mimbfOY431VKgT5AQGnJUI36gtfWXidlI8+81KlaOmIh3OqlVABRW8ybbt/3Ro
TtWO02FICxaJeW9soxQuEBi/BKC62eivRuSvBdE/Zoa1EJWtzLckek++SMQFC6lbTuQEmIT+jBS7
UdbKt54HHYsbbC3jqaECgWFyplIIHXu+BBxD4VXqqF66qbJqSBuO6eU1JtdWDRZeecNgtlAGInc6
d9Z3A4yifJ6ykzF+LAVGV8V+1JruIZG2km8k/5s67/eFbGAGbQmhIKxXjh1Ql6D854kFgKVH0lQE
3/Io8cpO8oVoLrO45jiUDZ2NovGE/v4CiYTmrwCVhxkFHAeVvHxAoc7hNIJ+4YbVsoThWcWbkV9V
yCS5NdntcbnXqAPb/Uei1iuPAcnWAXCQpS8tkridqN0Km4Nz6Sxs78m+RPQh42wTBO5CpSmSsOan
AS7V8TGo0O4kdLXXN0zK8wYP16CLHZm1v7cqpQHVccTln8a0UmD4IXH3qFkQB++9xh3GCJ5Qooly
B/cah4KeM+C3nm+KIKS68GRa07yk6uHzifJ+n5bFvHB4vLS5weLfMLuW7MUqGhc1HBaH8iYKb63V
Kb5daJEv5K3jj71fHkSPkxB+qxwPnl4va5rxmKkIt2quJZGWLiY9U5pq1SeXE2HJCbvzA7i37OOT
gb7MpzVWqx5jmk750ODaZP5XBsUgV+VQaReygCsHf451wUo+I4slDaR91w/rlNjQgN6WYcNK9fcF
9QBPLQ9kZesJe26e9XAIWZi0eeqJpWIGi4kE8hE+ihyxHTyICgV6USYrYuzndgDOGam5vF75+IDj
jRQg2vkOqU6wGHj22hpOrRG+12jEhmiaRy5FCd5xTOph7fKvxa6smdcIWckTsss5MykGMB48iq02
68qnUqGq0s9wGa0zBozZ3LyjkPT6Bh+s8SQvuMWtsftyUxC680iFCsbfmwnWEk972MYj7ZkMYfSZ
ZACbOZeZpyKoAiIA+HPCM81xR749OUYrQrfYzQ8sxXLBrEqad0EC2kjyPTEY9MOlxgGBHp6yCouV
RFUbGy2tlkMcLFBFglBiIRXQ8IyHfG9j2aHdeUxS1jz0r3gSd4PqUF6sV7VEviIfnri4/M6g1PC4
1MuggxW0rPZJPr1KUE0o9HNVGxvqPZupnW515rF24LHnweOyh02CNYWYHixvTo4enzGAU468C0RD
lIfk6GwFyICybraymVLkc08Bn1c/+ZhNVMAogfYIIEsnPdY+vFFG1WwzV1nZHfUiaqzAUQjkZGuH
p4iGjFU9tAgoNe+cP4ryIecO1Uaj6RBmyUNnf0fBGm8DdNgOg+DDI0W1Gfdx7SwpAcih5VCZYuda
oRs3KF4ZhG4MTwaunCbjplklAS1YYLFtqMhNGtYdY+34TFoFd2Qgw+zOb4Xogo3qVX47AXisGmBF
cDpSwtWMZmmEsA9dQQDRAaXE3DIf3rEQLklUfH16qpV2YY1Po0v+p/s08CSV3OGA1ciwHi66Sf4t
6XHykaEVzFrgWhiiuamcqKWxWw4jgyWJkLKV/DVVzXCNMXxxb1qekcZy4XHeVCPZhLqzsug3yEfF
Dlocu1hev2RfLIi++Nhp2C08WigZREWIsTP5DMm/y/TNsXo22vZdVZsXxfBWckJWEGFZ0Tni8Qs4
FVnzPpk1U4CTo15GyluSjkvZsaloNfU2pRdk1rLrUTsctAZv4Xqv+UhPl/0yDgh4znOXKbagOqHm
i9CWFyeiBmGuooDC9FAwnJ1d0rgnyAgznznLV53f1abAmibvtjHiqQkIQprZfbimrHtNbCCIk0y4
yyg2OUS9O0sZXZJtq2lpDd6nvI3TBOAo0ubjZ1pUazkhERL05ufBXqFarvAoNCn5PC7vnEs6QDcO
fMiPTDmmW8xbN9ypjXMkuBwnsVhWGI4jzN2BeC/KaZWEODynBDmWiT3kEOFeFpHGWhPx4CyhEa50
QYHFezg+fFymtbC8SYtzwDXO0M/0A9kj3A49uDUMeKdiDPgHc2xnGcusBe+c0lbSLArI0Fl267pH
x00riU2ZHBIySPxp41sNJnYmF0nEwAn68e4vwAWWUp9Wn5YcGveRIHuTM0OkGaeESGh/iFi7GAMh
oIWcJYgr1MaYcXkgrR6nBdOaes0vMnGxN5uVgzBQTtFj+TUYIVRndWbGm5xcPcEaPujTLEKCYYp4
k04PpRe7BKB10uR30W0bYBLGT2S2r6LhFSw6YWGPRT3Dt5TEu9hRABgzkk0gBRj8KkN/q3r2uIV6
97gtqcoairQhTakG5uHJJkFIDvGsqg6l3xw8K/pjCjZWtNcUS7y5cPSt5tkNOG2xeGfMUp5/CDk+
15rNtO+uFKZih0VLPj9aqu5NKW8LxpMzROvOfqjWXuo3SHtgXeT3UyKzJbITEXFQgfKjOdIsgBos
CnZ7ciImSQYlG9nZHYiIsFl2AexrFsnJsEBYMR+tTKK3bPVpkCh8EGI0JlHR8CDeKo3Ji/uRxCGY
Ea4gHzSIv6twRP/BFmJiDmd48Z3IB2mFuaH3WHnNvd2ypWEBaop0g7Cf7fy49tnN+hZaBjrfvL2u
GV7kXJ0I+5RADpZLp2rGx8ZCO83+R/7d5YmFLLidWEsqbSQxgAhRC5opZ+vxkSn+JqXok2PubCp8
zIA2AvW5rMqNEVGzZzR3ELNY8qES1xZHqzGFJuXV0ZGg+7OeDc9ytlDyetkpw5d8E2HjLLt+/Bi1
+O7DoE8AvON4EyujnYixvzlOvwa1+Uwl9y2LySC0i52fh4ta2IexqV5G0cOq6FcuvlUN2rCn38ep
YObZODVd46FaWbpYBryKVkRLoovZLGK+KpPhYhGnmvWkQCsTPl+a4G2zFHe5slkZuIbygaSUQDse
/LhayvGr5ApbyvJ3GZcXLHJei9K+a4N2l0IcuSUkh4f8SDk9c2eZxStrYj/APKL2v7uOBIRyQodD
BK5cMWjNOWqL7jCicLUIU/U1Stt7UCq7CCRHCpojAdEhQHVYIDtak1otKkd1IDVACxbA+nIAHwWg
D5ABJqsDkLZlVb00wEBioCCYvZ4cSQnRwIVwzNlV4EM6MCLVC2lexJbJIC17FYEaCWRBRbJHUgS8
cey+lZJKIknKkpvlgCuhcSPTUSGYCFAmtmSaxMBN2FYuFeQEFdATJadRI84VKBSfuIlE194SEClU
dhkJzo2CggZAxZMkFQukivTG6yBWvOgpBLhiAF4RAFhG3HcJQBaEzPMIQIsCqIUcSyLFoU7GFwOM
SwBVoQLrEmKbQSyx1HlXfpVS/Y/n8P/A9t1FzyCxlq7igQkuwLbTLojWWDoWOGDnsuUeK+mCfN6l
pgOZIci0DamoNXTRfkE0xNlN/QHV4wnIzpZldoabewd7cV0ysYOzycHaqOBtLDA3JoV+JcYWWVxG
dic51WFV/WkkGocaQ5EjL29Hjj4wU/h2D0onA6lTgdYBDLnLQe2UIHcMsJuMaaA/eLLhTuhAmTAg
V0vVOsHpLgH3DAB8sPlSWfAgKXfrBsBPS5tP4hvMdIc19TDi9CrLSzdtmvoxph0JWDicY7FyDIhN
Cs0egw0VhR1OCSWCSh8ZdOL9QEoMoQ1+u/x4V/hfAmG+BZzIsu4ZqKIwZfwTJN6CMJpcEuFAGvmy
NwXiaMK1WoE8Ap64NXQO4BowpBgokpYDxu3tWQMsicRjHnrgSWyFJUoJpJIr0UoglvAvWcTqteyt
I3qUxsfomtLqjbm3W7jcPPDfqk7nMlG2qhWvS8VcF+67aYGHBakG5klRv+yB1Rn4kw+f0qu/DOIX
qvDT4/bHarzMwx7OsTuHFI7fLUIE7EAbQWDHc9+kzSYqfnRhnHvuo/GnVln1gvhHFZLiZr56lKgz
mFUVW7KueVe9J4s2YwM2g86BTfnFRnqIAnxZ2scOBpbKeuDAxJp63PIU8yBlRWRLpG2yC0eD9jS3
mcfNgaw18PyqkLYCBNYuS7aTU+pBc9xoNrWF6omn7MRm9tKSCBNw7hjCPwUcL4/6e8LOG7qXBeXL
BSpQoZc2YCSM88T33nCrwM+lQo9r1EXpN0w/GNTnQOgiL90nOEw9nKaBtJwaeE9TPKhiPPTSkjpK
c2rLHi3FreqzDkvzaoOLFQ/UPcTV6nBYFLhcO9yutbS9OvhfS34glIZYTVpjdco50ioLWfQrkubZ
ARdth5t2xFWr83zjD0xRQ9aPCd8t4ZfL3nHnYDUrXLmOp20VXLoBbl2myHWEe7d9ZzlZsE0meqxd
w+Q9EnRxdnH8sj1k4Gk3EydwgSNYGrciZtcAyoIGK5OT+LKtd3mFKmvMFnBXFiNVmphNrkUZK2Fw
UCskzqCdJ1O6zBP2BXAyCnY9Jn5llfnHgwyOixnQ6hbSwKrE3SzneWJ2bWl67qX9OcEHXUlDtIsz
WpUW6RavtCVN0yru6QkXdYOb2k86WPrYqzt81mFRyxMbwQkFfXGc2EJasgXe7Ipnk3QDnNO4tn01
+vRT58vBzZ1P/bPRfBvS5J1Ku3f8047RsdarA6m48dzqfYJFw0+/VnFyWM+T3buEwKanLEnpL5v7
oeBMF9PHtjPzOKIbq62zywzG3MTQD9vPPht/Yup8meNu8qrdRXy9ceweiCKBbD3bmGLUdm2M95P1
sm3p5CbqdaSlkoK5TvzmUpo5J6Oiee+drVGqL3lefunNQCBh9dUM3nerN2+w8056CVypJT/XjrK7
PZanzvRWXkTZzQqJ9um7d7/hON20sLu1DiOXYt8J6FkrvfpW+DmUo3HYVdlwYSvmczRRPzv8Iz2N
qF7xPE7Q0TbttUc+6Q07X0Qtpp2sihHhSZtZNyHqXeuSUCyoOmjAcyyeppnjowrucxOrmQUWlVoj
KGBsMBSvqQ5mk2wvRG32MrKWGXLdUCDytzb5s+MBoMQqATncqcGzmw6XMuoOQi3PkztuknCiLjLu
ivwRifFighiNg4bMd47Lb8aYGbMiI38jMfI/Gn4Rc7pEsjNogbWMoqdWgSdKnGCX1N+xZ+4nKz1W
ebP1cfxp6soZ7DOpfhvL4E2K0f4zGeofJS8/KnbrKgeA+ajT9cQ7QExDUjGnedFxGqLXNrK/KyPY
OMBpLIeFSSMNHelrrA9U+VxFo9H0jJs4ZSXgsEA04Hqo+apaTVuxrthwgYuLEOEVHIC7yPvCy4Tp
eLBedZu+7UXN7Y4607IuCx3zBV2QQgegErSA4002x6aaOhCj0p3OMayz5MrhZMcapPqqLxB9lMSD
1LXB2qomW1FqJKq27lGr4j+DxnHmtSx1wWlXRcRDIHCU4zQyqe2Cbb+PCuhtSB3wLKJHYxucErs6
Xg7vXvv9X2vPfr3G/yh7Q3+K/lzHDamZ1j+7R0s7E/B/++qZvjFtD7e8+141K7Td7zxDydjTP/R4
O9JfLs/s3N/C/DQJn2SHS9Jim3JvOt2ZSiUdAoSSbGuVxZn/pydA9Y59c9H+IWZCfWprWgFnWzsY
2s4vjrHyx6DXF/dXvbuWKLnyN2YrqQfJp68hwhfFry3WZnU3xaamy5Pf6QtwgrSib1wVAVYLADAD
5XhPv9X0S4T+VSiQaI+Gu6NZZ6krVpzauUfKTkHxcYlIWsxhuEX7olmP5XdTXI2AXBUKHeeQMhrN
td++31XnbeXmBmch1ARKYPV65I+/l/3/jRvjP5ox/tv6Jz99pj/1ryfj628ejb9cGX//6/8flg2X
krIukC7+n00b//rf/+e//q//8U+Ojb//3L97NhiR0rtDJ8XWsff8DVoq/gXJNpZuF8uYxvf+3bLh
/IuFKVJzde3vPo+/WTZsshtRVjrovHlVXvD/xrLx+zz8w/OCXU3YriMl47pp/7Nq26EuOHZ65P3l
tp5GFkFfRzXZTg2VPNyFQMEJxsVv9Gv3rezcYB6CsidtfH6XEVRbPbl1xUFI/uwUCsCRjvblFNqx
AfwWdcnp94ttyfhtJZygHGL8YpwBdMN/tI7YdrfJ0jnsGMqzZxrH/3BD/je2BuPXh/1PH9El7dIy
cMCo3Jx/EuBPfUaWkWFOz5bm//hjai21isSvxnxuHW9adDECdS82vxLbJ5Dcw485osrOLZXDcgFp
yPMDNAxevcF37czsqvxTZrZLd7y8yKTt2ZCqyzDptVXXcnEAnzxDX8/QPP5w/keCV4ZgrlX9VjXR
B4ZUBEMcAl1pbi/8cUkyymuXYKzUpTXP9gBEBurGs/p0pitPRqFRxeTkhxyStwIv/0vzyUmzB2zC
JccXLJ47UXS47XJsV0NIhYCoh9YoPplPXER33A/RigcmuuuvT72usVBS8Cv1qoaNd58M6h4mQDk2
zdzlMTLvk6cdkuklTqYQHIyKY7Ebb5meLRuVD0hVmzvfGl8AtjdOx1/MNh3IF7DfpB2skK8LzZu2
J/SUtP5B+bzrHD7bb8BYYXgjOsYRk2iPd8yKjFld44fXJLsClPQpXGuWLzs/NJMRDDv0q9rD74uq
cVDD+qGKVVvPpel/t4BndWY/1EcwCqMV4PN8nnvRo89e+PQHJ2kuQOQowDvbwnCvw4Rh3WE3EUdk
SwDxsB3+rc+ubZLWH76pCa6Z5tcQ46DnZikRdMqVBAIQOCQf/l4gtenf4nxZDe6VcLY/qqwbYrPX
akZ/MaEWkRGJZrlsTG2e9OnvL3f4qJp8PNxCJY6nP5uZgEPW3BP0FCzGHZE8mgvyXy2mZdFbNMSd
bVVAG499AHG9O5evqnv21nOAkZi87aTwrkD8m6VuCGjV1Goc6xSgzTdYd3uYd79jSkvxEmjPnsSO
ojdmn6nFu85C+Ot2gqyk8I9txQfbLWGsc8YWyrhqQgtFgvzIzApz3XlEUxst6jF5eInjzE9mP6DG
kah6rmwjNyBlob5qAa/ZasEju2GdepG5LSrqKLWFLvT70NuO9xT07nnKrT11SxkTaZz6Lniket0u
FUPd9smKlsh9mlCFsquQ8KRh13Y0wXxoXagK/dVocg27etU3FHoM+1gUbElcphQjQKCqWuYxt41z
Kx9DMSpXz9cImwjeHONAAaWDtyiuHpt/LCiI1DCAuWtpXqwSKsK/s5eckLqy++x74G0hSYfRZ44j
m64TFwawe4eGmCi5Cf3a7wWRz3Cj8Mm7bnqxveQW2xMVxpogRMOjk4WS+K8pj/nxqvgKAwP2rF//
MaPxYkm+D0gsdicnodgndV87BL1Eml7PCtnWqv1kmZA00jXOI3SKUwfcY1az//sdh5O8FnJY/I68
IeZ1Qnx34hLY+vr3X8ghyrF6WjX89tzmto6Tc+0LEh+U/JDFxpfDd9FShJh7sa2aRXkzW86pFtoX
GuZ/oOa/9xWX1/GYLzVAofMWHVTbUthXPiBcuHQBKYFVnXHozOjHSKJvtrUvdmJAp5LjSGIDoM2d
lGIlhnaYTdLtHnSU6SlbQItkcvodjZ7f7lvyrW3V42JOXFF/lPMjx4a//pQXXJUmU3ZxQ793knEH
JkAAPyEewpuSZdElT2mAMLTRwoPXZTtdkGo2BKSN+K22GvKqWf7X6wpkm/9kdyQG2ZDhyrqKlx8T
2T+6HCyzjdR6sLrnIdK3cZg1iBVxMQXjTUMxhq8gTMfXClzM3Ms1yExhvmisYS/SdlnqPsuF8Znq
CKVq3ue8NhjxCWS/Jmjuttl+eZ37EiMLKmABg6SRoW76Txp0n0Nh/KRtuMkUeWoOtrYenicRvwR1
fs1ooqVhvGh5iCotOLCmsu9UT+B5bkbf3yqr3VkWlSHVGZGWFeGcKsurrTZnh+hRrxv3Tes+J5r+
VbObtxDVYdS4Bw3UIo9zTyTwfA9Y6ifjVHU6Wq4IFQFY5ffWLOZlRnS9BXQ0T/WB5n6+mDhegiss
IWyPzS0IzI/ep5XO6thOpLlwEOgE+s26mQs6j2E8PsaYqSoNboChruZg/7E5iNWJ8UqsA9JqCxhZ
KrqdPyLkJbBdFeM9w8Q+w0amEjVMXEA6HluTdFA1sVCo4L9o+vw64kKhUxH1NEqpRitNuPM5nebj
VujBa53J02UIq1DsJt+9pZoLCvlWWOl1aKZXEwAWPIUXa7TqhTIJGFSDswK72y8j4BgIWOuzULxt
of3RBBlvVr8n3SGYFUrKHDPXGoZlmgANIxlknJpZkhEkJqaDSN/HMLyOiX1J7GFvVvRuFFFdSYut
4093FGdhoj7K2nhfjf5XAeg0cKvPvY9yjQ0T27KelnY+IQ5p2ZgMDW4rzevvVtteYu9ARxFHv/8G
NuKz1Mtzl6pn10L3bUbPSey8ZWjQnYJiwKnI6R4aqn4wQsoMafkUgnnxfOWYdNazRaqCb4bPFQVE
des0sTmLg+AWDtAlW4GrGiUNo/oRVuKYQAMjRwUkY2CTZKPwn1E/ClgyhgWEbfJf/bmj4gQty+kj
K7IvP9CcWSYLfQOUM6jVA0pNvl917q2orfeGQEPFRYmdkXLHc2wr2oWCyYeZ1G9NQTSjE68b3ybi
Jaq34FXIPEHyyBaQHv3UnyqivduGhPq4fI9CVpK0QtSWTX/COKAtUPcIyXX3AvuVgOXiBfoTgk6B
psVAbWQnx4KA0yLRDlZQPTeBsRd5Zs0zpL4YWQJRnVsUaIBJv8yJt5n/Shm9Y+L1X2iil2OMnFAr
O9wR0xfRbu+htrW98apm+k50wcqbvM8yHzed5b43IdBWh513ssVZnKJ1Rx5ZxFW1NH31I+TWKPpn
7hrUS+sJPnVAB9KhAaMENKzyqL5YFr5HzYbiR24PSBO4DLt6sO90H+e5e+TGUgRSsDB3Rysdn4iX
XcmnrHSW5gBNtqTytugQQhEwuMiKCSmTsNaTk3wy03/VmnbJOyJ43K06Kexqmao8NtQbSL1JzRYX
ystG9Gm1t8G1sGuj3BKHR72Ddjm6OyN2zj2cKbWcdoFaUy2OnNWUCVrRyqlpG87TuLusZLokvfGk
md66NO21oogzGEMsAu4XUQEY9xi7FfTvqgte3QI/TzJC9na58/Re3oyoWbKZRM2R7VTLIcF3TvcG
rbZG6aK2uxURnHiOciwuI8micK+BviATGxOciWw1KwcvKR5UiQRvB3C4Sfhc6N25nI4FEWSzwdF/
UDBBsrP3uW2/SeBWIIZvChE3bUSq1PbKK7AspU80wiitlHWHIDa6ZJseM4qlkRlpn2utecpVjChJ
0kmxyyYpEACP/nvmcfZws3OI3ANnhn/WIofZVQWdXJHBO3ZYxa1HihsW3nR1HqSspqhPrYJGux6r
l1zTFxQ6XlSQTcIaVm0GzQUGXC6CN4IZYdi6q15CSTqjepCeRd3Heu5g6RY9E0aEpoXGqiDeEts6
T0PalzsHY92sCjSwyX68DPLsPYyTn4zU6DTaCdd/50z75fLoNrq+Vo3umKHN6JrsZjXJNnRWdja9
152g8WEd/bi7q6j08tzaVUxT3hCulEpd+yJ6oYrEGYplUCVvkuomElCtgasnKPLTfKM63R0b9Ixe
DR08o/PgaVa4DkW8CgYQ/ZG36Nx2XihcmkJ70GpFLAl3lYMaVSmNLSJXTLboHNphoFEVeANoXJKV
EOEpZc026RuRVEjg98Qjzq/FauUgQzF0pqHppik15hzx7DScSmKDEjPRiM9TnZ3UdEf+zxEb5Lrg
MdcTnyuJrsfz94pfn/VoZyGpDyGqelWL14W4g7En68GJpCY+xyvTevREnni8b8ckVl/7YHxW0egP
Qbxxqgkl/PBOc2OlmOYq0cpVU8OH0pmJgveQFg1pyXe3ZXum2Ch5JyQBjhWR6NV/TLVLEhnfYTdG
p6hMDpOZPU12OtBzCcp5bKpvJhu2rlHpiPT4nLI+wGTV5psJjNGqrXzKSokPoly86h0Y1MZNaXA3
z7bVLRwv/shTWNkNiPlWjZtZX75mGcVunOGXwMHZgb7W8V2ZYY4RMP3pJ5eMhgRLSRavsii9V234
5JWE6Ap7Fyu6zn2lalo2Grj6+Dq5uLicyTlXdEoDMPZ9+qSL/LNNgpM11N1s/EAfF+H6JHlrqLOn
SrBHRcSbquKWFaRd1DB8K7uv5ylWtZnDpmPuBBnNS866YoD4nSjeO7Heu6ktF15ivP8beeeRJD12
ZekVIQ3iQU3DtQyPCA85gf2hoMWDeBBraLMe9RZ6WlbTWk9xH/UhkjSSyTa2ccwJk0ZmKHcH8O65
53wHkvh+9s8UTrWiBuDOxDyOrZIgV8lhij0bFoPmMHiPQsQPWpBjhDHOk7YeMqLMwcTqGy0JD6L/
oAmmITO56BiZcNtqkA5FedDH+tUd1b7H46+ykW5R7E8YiXx9r/XTdxKlb5KtVOToBn0BOwYQTrm+
KFZSQ/Lr0geMTVLCHJGyY1bhLtv1xmruIOnMLzWnDHLL+zAy9WRcQUg+BDzwe4uSgdKn0kvQIF0g
R8OPe0EL+Sy8bktcdZ4fvC/XnC6cN5lHiegM0zWOHS6esc8XhvdEt5/ejcZN7fagRhGQsWZgOTQ2
udVfLEF8tTQhvRTepu3017qWXG0jUbpC8YeUrYuwEpJTzJFYKiPMmOIQQ1qzoi48Be7XmNQtCdjE
hfVE3+spCpE0dDe4H+aTT5iQFXcS1sidjlqOMe8DF5DeWK8mqzJv6m7baNhnPet90GFLs6l3BQhe
V+nvCeao1I04HrU5C02cTI1M117e3E0Tz9cpP9FucR/a2a03cfCopmmm3NazVHJintjEJkUZdbkN
8/C+OhQFmfWetjw+c1l9yv0vVoDnJHVWnHEIVtDHhiOku3dJ11VusguDoFyEIc/kBo0joT2cB873
aBePquC2krTmPIrRb9CBCxyTs9v25Jbw9yuTG04Ucro0ptd0UsecWmC2LFGknV1vfDIJ4/i5PMvY
OhpBmjIJFdSFahunGB9jEMwLoAefIU3w5hSwzyE8Ju9pPKVpur1JsEoPGuUcZIWtFgOLmMhB1zig
a4o9FSXCBZN8XkyLPhzv215/tNruUjVQviAaZo1a0ejAEao5ClfdoSSwnJHBo3kJ8XHATbJOPslu
shJW/2TmxrA1h0ScOqbDU9Fr96Krz06BbmWhYzQEkqWRxwvj+/ehPkGdGGcuQK5ln5litHQxIi8T
Aio5oel+yuYtYvwe5HqF7+JVeKQT+7rec8je1R2zJranp6GK3uhaxpnHYRotj/9Ws7zNs/TFlS0T
GPpYEnAvqxkMPFZI64EL+Til4ZMxOSG2DYL5aQn8WYQwvquAOGvVHXKnxW43Na9aQf+kiQ7wg8rS
QkUfHZ/2yhAxpgGm/flX/JmWNejiN7IG64bCUFCjUJPiGXxkDaHQmPipBzXolAiE/DIO7tCGMtN0
gM5fJlfJuLbTG1yPo3eKqF5dFrL/RklmrM78S1lW25/p24jHR9c/50g/v4/o3EKKjHTjPK///EcT
j6s+ID81WtmHnkTvnKhbqv44AnGFLjJaKrU8OGqWotZycK+Gk2M5pJYUafo06zVF8DyAv+CKGVlN
eH2zbMfqOarKVzsOPjUptwEsIGii+mUWhH6kGo6U765O055CKJlapnlcPecoMSGa1RruyMpec2AN
sLwW+opljQfJbmUjtWHIm5YsDKHaV9TVWDplREjLVHB/xHq6azRoZDKVDgYW0POjT1reviYjx5mp
rmEctB8udQKB4M//eYEil2pn27jNLEhdKQvGKpiGZY+RWKIHosiwW7HLO7fN7jWD1SNw/lul6cZS
QrSzMt6tUssmrkb36t6ldEiDCvhWSQTVPfNhgHtvP6+yFRr5eiAGIVraY1qzsG98AOPLtEvujRZp
ypsJycJ1LtDf8a863b4HSIpLJTiNEv9a5b3ULZ+/FrT4spTVQ+uz5w4g4QmXpfPgRueKxfC6LMh2
d83dj+iVNtHrAN3pxnT57nk5V/MAulIaP9BtaOCdFeMuRUn6+WjmCMma2rYKEoOaL7e04INsOvc/
+tfP94jwa9wYImdFW6kLch/erQFTZY5Rp7L44CQWCiOcTAQ3BIbCQ+qdP1Ts49Il6cQ0xhlk6H/W
hvwCU1ChHqVK3uqar/7563xf7SsHTEvx6+fK//lUBwFIXTe8m2NOlkTznHX1ZlababLwN9rbRLCz
JScfW759mtW0+bLyRAfMbnz4Ueb8Pt7GjnX40Z3YzaJ/9LyYrs1ZWFv1XeNvpdel6yFQJ5jUzqKK
ONANNntz6oLR8PsldhBaGEhM5fNl6nCoKHRv2BXGnR9xGATcv426nko3LKCVhJVutnxSw8Z+wiP8
4BlfuSAM/6Nc+UUPjjuyu1UiGAOSBL8irN2aG2+a4/RJTuAPEgxt9f3vL8D8kfWigI/tyLOc9qW0
LtJlGVWziTkHbmCLm7rguQ9LmUt1/pxY4y1VxSOf1fAhnPj6dNAxR9IKmiXolRL6Nq+Bs4FP4Xnz
03bQ29UIUyew8vKq1ax0mxe9omYobPnqKde8jZOwashiblA1QQX61cRSMzv7d40+E/D53BlDaWKk
KnQLx6Ht4uyoNoHkIv55wT3Teutbhhc8Q/Qn2D3WZLYbuWKXb+KN/lkGudWTCyvn5kfXRwvZDIk9
YpQibUr0CQ/vvFdmy5CS4dT5KGg9ka4y9F7mewwWjz+rgnh7Dn4b2DeDbxxmRfvnDSH4MNH+MX9C
ULX/rCeOvnPRm3w7NMbv4vc0EoEgxWS3SbqTpsNwZVCzO5gSmblj807ZKE0I870scHdg/6ffbyla
U1Gp3YNkn28PcMS5t8LE4HxOI14r125JBUXPbqniFRH05KAZv+cF7+Mk+UsCk7Q4KQZawQ2NGwCp
TP6Vuvoo5ves0nmQxTvYGaQ22l4y4ngHFgMQnVzOOLDHS4EBqAkd2vxQavMSOFcJn2CewuM25ppn
fppgeCymSp3BVT85o86V6se/6L/JguRQKnILtkHqJrkTotgDOzMUfC4ASZ4aXqTZf1Gb8xhH9YEO
AgwztWdAsQx23K+oYnhskp4ctHlRqV0sRep/V/z+hmsaN3YV8dlxrW2T5E+jHr33KSpPnn4JZhdP
qGU9yYdeeE96ED6Fhb83ouExi6pryTlWD8fvIMZ6kVTWzoz8teCU7JSkYBJxSXIKWjySMrHYA7JZ
W1b0ZoW8mCBWyjA/WDQPGpQ083dyUMndu6GfW6+EegpH/yMRDucBZd/AvztbHeiE+Js1Jf1zeXel
ZOO1zrG5WAU2rpSzYdtrd7kzeTcoypoH+JFZF9CDv5jaSd5UDb1fYRPXjA0Re/cG3kFa6ueykEe7
1Lcij2e9HfMYi6UbKTp2cu2aXlewNXdSWSsHC89YkohA43AQIHnLrxP6McXBa4k0fiP18hHDUmW/
qEitvdY7iET7IpzwtCS/cTtGBL50zJxN0S6Qp1/D2gH/4BR4CGPmJ4uCRoasziUoOxxwiIC37clI
D3uRudce6Iff2d9MAg8WHLiF5USHibRElmWHJokwpPpALIMr/qFVxzSg0c6c6wVxZbEeZMkh0wdb
4e8mlewimp2ZKfDi2Mlb7vPo8zw+pzXPHnlb1MOdqugtyePonaUGfPWSuPKw9whXJam+G7FVxWLr
O+W15OECfBJnH/s29j1u8TImEhP+LlCQJWLi52VJOSJn00OaRjjNawt2fMvxPuJxLqtd32GAjdnN
lNxICLWUx94DV6OlZr8OGxLMEzCUpBD+QhmfGbvgsq/p3klwYGvi3ReTwRazP2kNeCjD9ZcjD0mH
zENFMTzMGhzvYFlAWhDc1bVFZQTPXFKMHUE9wPLznm2GWy8FExqa43upWFsYhOFbxitboyivFs47
OFX+9nzfNRKfbpatwxp9SrPkpvP6rd+qfWS7D3F+woFFG5QaFinAeu6Z+rSw8vELTfTbj8ON3uK2
MqJV5bYPJS9y7PTBjZ3Xz6yLRAqsYVlkGMwnx9mPHhayCLCnmpO/UbVD6A44A0WPJsUwLeVcZcPU
alWPbDloZUqJPOKRRzDzOVJlLVRiijEehJ4+GZVnL0xVcwdi6d+Ms/fvRq8qjHq+wZ6Qmy8e1u/J
NLnWkGSUPLlT+RYZxtJtsaC10r0FynaQFswYYaYcavz6K7TVqev9DzF4F1fHni0Tzk5hopic7PHZ
pJgpUlpHbFItMyrmnLDfaKl2pxq8q2H5DL/vy0hgQIH/xWBIA4qWIYoFX5qRdQvs83k7XYfee88j
i+bqibBKTt+vJ4i01MjSTEEa2hVQ2yqmSU9rxdKBmzCg3sMsO1lWg6TqTi8JrHu34x6XD82DjRg9
heZadiOO8Oi27X1Wa4O69Rr3pfYAHXXUCxcISklcDGvWavYqboPdEHx7mNkoqmc1UafAM+RL24Xv
uZa/gbz7YEfJ0q8Sa89mSRDbt1Zdr0UYvAZFl9+IZhfkuMMa2jAGx74NUSy45wG9R4AJpxh/+Ngw
snQ7W2+fUwODQt9euKiezk6Uf2IKI6U4es/cU8Gr3EZO94sGlFPgvQ/Rl2PHLxiEENzmVT4Y+HVl
hWetT2MOHSZCCIbXevqozPAZZAChirl+oPzdqfHvbiKC4+n/UxPRn/7jf/3pP//zH0xEf/66v5iI
3N+Yo/D7zPtGw3P/xkWEIQjmsqUbpgMadgbB/QX86vzme7Qe8/8CvrPmr/mriQgHNbYA3zd8YVm2
/6+YiHDRzB6av/PYmIY5g/U8nROfZXl/AL6h8yaxnQfRfSui72lY9zhZZVy+eiYyrTylIeveom42
pggxva1zv9nmOVtSo6aqL8r022Bsj/oYHE0yb5qAxs6DIq8u7CwhGd2PYlwFRb8tjWqp6wCLp5PH
Po+J6rEhQGXNq8YS8SABNqMr+V0VMRg5dzZy5qwvxH4iRRx47Nujcov9fO/UQAAoJxhdou7VLska
iCr60mquGmBtrpyd0ZNgctRez8ZXY4qfe2lszHo6RfrFwhGfmeGJNgBIWt6u0/dhO5vqQcUYuCUt
nb8fArc7bvu4e3d6dfDYiYySmaAbnE0PtQNw31a3xjX2CxS5A3nYA0PiJgSEdyNkydOcBINeUf0U
RtsGZILlqFdlylMJEMphuxDq9LJ2+dfotNzdfI6D5XEO8QmeLLGsmOrKHTz9PSdjKpE4DaUc+Ito
+orRIWlK0i8D9wsPZTN5lCnHyVK7zUmujBgLbsrYe41cc6sb/nsAEzXP9mYI8kkbr26ugZ2hzK05
y9zdhW6ON9x4JQ3QVUx1fpV/BSMAODPv3yp4iiSEHTb17sAKWUvLN1dzWYOFm8rABFyJaE7HVeST
TZ85DNm3Mt8DA/+iF2g8BBhD6ywmxXNNi/wEJZMUGaszw32l6KIJsrfMZExjkdP4V3+wLuVkrHoO
SHwbdsJD0e1dK3tNhu6caNZBFdl00w7lrQG1Noso1CSNlU7iMws0ZGIxK6XrKRsWRkQuOWKgzfjV
ysCfOUvDmiKIqwbwSVPlL8OYU8jpyW/gMvn9wBY/INIZizcaJD80A95SWA+EOoJ42wSHKaJBdt5v
9DSCegBFKrN/j/3oNDTJVbn5KWZpr2gNd3L7YRD9vQjjS9qtdTUnGjzyx5rmVESn/a3Vxseew8BG
tDR1eGluUfWYPXnTQHVyhA0f40HdVm906b5WNRHiTttZDMZWWzwbpfWSOP1ziCcrmZ8CcIwaT3zO
GQOKQr2mwupeI9g0sf2rZ4buyk9igAeTOIuuPbcBqmyeyF9Dr+5j5Q88TptF33IInvyB/GH/HRAM
VWn4NdL/FvXOQe/km26lW0PqGyXtTd5JjAvRk2Y2ZC7bJSGHQ6c4cph1vpuKch8a9ktlPZkGtMLE
P9Sx9VCxEwYlXO/ZgG5kWz0lCvi94zwxGuKdd4ddnE/PaTOSHddgubRflj19jFZ6UL71ITIGOb/f
TLIAL2xcGCN7EsZvWjXdNQ6jm0nlAyGbRdkPRA8KTpWNSIkyMDJbrh+xT+vuonHdS0rJOv1RaM7J
CotN56b3sUerUj5uU/dBkwx2qUFyTK8RQ7q+XQkcPkhK1SFWk7HLrQ1IRp78ln8IdBvzCowjtzQ+
2yaUBH+Cj74JmKXB8HQjoQSCI8HUXMr5WEM90XbQjLMMbAoV6o1g+HGL9K3y515qmxI9hiOGpIBh
yWVoshmeqE1dpwxT2jxVGYxXFWNWzrhlMnZF8/jFGDYwjjWMZT7jmXDqNYGUr94w3pwifW8Z47iH
bp15rjPnCU8y6tmMfBwUi6XNENgyDLoMhRGJhFHbpRAObxw52wb15uBE2WPNOOkzVlqMlyySHrBq
2AydguETXW6DbWdb1TH5uHlR8cudZ1XJ0IpP/qzPU2wwz7MJg23LgNvMky4oy+PI6MvaH3PXPA17
81ysUVZROgCBtrNHpAmLSxSUm1hX+DNKAPU17WLlRMA7Z1TJJWRDROWouZ36YEXPx6dyM0YBXfvK
6+Q829fSEZFJajyiHHZ3cfXgDHwvW2RvOTtd18b6HgRfadbD2Dn+JEFY8/JjJ6O9n79HUCZnmbGb
Cqor8RWWH98uAJfIxqpRYJoqzO6XDTfXNPO7IE0udutgFc2PZhhzzCenz5G97cpN4Kl7FrbHqc0u
w5Af8yn8aE37EHEPGfI3h0a2YCxog/ev8/+lnPyY2NEHhtQbv56JTbzwVblUHAo92rHrPD+6Rb/x
LaCqgF76ouCmGX7UCRbIvN3Lqd4P1I9lIphnmZcB3SA5M68cQcxfwyH8GIL2Pm7pwxqLC5ip2qUD
m/oxfZX1Ymsa+WWa5CbxrO38L2Bkw5M+bZQ+UBDaPcetvfTNZs/aHEZzclbywy2CXw4v3Pyv2kZ0
TgbeJg3VrxxI/jSUhCCg8bDAPMOvGjXP86sQZWJrAUaL2vwIO2NtiuAhntJj0D+Q31zNb3cVVrQ+
lWcLuq/I+RvK5I0k6LeVtqswb38FicPUFZ/HyhRUT6RvLGYrLPL01rUjdMI6/J7/yeBwr2R1mX+1
KgCNRHTctNeiHk6Wswx1de8bfF0TcbNUeAmn9Uzj4AOMOQmISvfcUeraG/29m+Hu8+0OrrrHWYT8
q19ckLK+Wy3jU4Mzj5QAKgDzLgFuIMj3ld3dc4i6THVxFBADs8a7jiAgLIX1pJBkfqwFRAdSi/fz
a1Jk3T1FdPdRHH+IvnkzEoGTWW4yNz1Y8Sbqd6kWLEPTXpqQQCTrLFFslGr3dms/8An0LQrFB7Wr
XYFbqtq0BoGjJN0IMb35Q/gdutnbXKROyzf54Gb+wDTxve+9lvNqjPr4JrCXHcgDBfVl4lKdeyOM
OsB2BUg3pVC5bPdeUGyGkJdXWkcCjWnBx5K0GiGjLTWCl9DMj23nXUP+XFaw58EXW2Pumm6qy4j5
RgTlPkH2ntAlDW+tuJiMcgLTmh3ZOjWlcT9/N1PLiON512HAu8k24aYu80tHX6CdcTZwWudazeUV
zaHnx0uCZeXoXBObj1SvnuumOKZDelahcezEQ2upZ2pZ2UGIfa87VwmvIQm5tmOHwpqU4JTciA78
Js1QGIfWCMTLSAMyI4vzyB8am2rLzvEYRvVG9cUlz8uFzGmxJHDENVYIe+n4tOUWnF5HXnQ+LY6e
nSOXsAju38KvNlYkN4rr2+NNzrQ9/T4Lt8LsnYanSeufU3DBIdeDqcqLkav7+Z8tED6tGBcpneu1
DA7ztwi04T7tsnNLwHnsoMryG7EP1wa5Ez1vJlc9kMQlnyZ73ge26UHgmUJMcXdNQtV1tDNzyoOn
cC9xvEkYdcqpd9WQ4WjcIkjfug25lbYsYCwmjzbFsDovfeR6G4DghDvbF09n18k+oYv0te4kayjR
3A3wSTTaF/1PrOvOjUS5o2bF5Siljm3Gin3mtXhi5bBkLiYb2sHshHCgViAixHPgKbfhQTb7qko+
WwVMpJ5Tn+4v9mxgxyL4eVkGO3HCWOPVpCdt7i9u9dnF/f0wuRAZzTU1u7soyK5mbt06VnBrQp3I
2bob0/Dqd3h2RsRFs9tEE/acWkIPc9q3uNbvgyRFQInfEy/ZS95N1u6xpIge3ffoDOZat4+5Mnc+
DwF3CI71WF3UYFyaerwMeb7Kq2I3xcaWU86xB8QmEOopR2I5Zx6sChiNUiCSFAexNLJPLiQ6xCh6
FRwNXlETI1tOWtbe+KYPfkzbFV12BXihjTp034TO7GRXVvZZxcWDV7l3hevsNHs9ciAM/LVRV8ca
zBbnmu/Oma6z56eEBdQPYtNZJKvj/KmKseZIiOmpu7eafjZaWzvqK/EW6O9dbh2wvnMgxMeZFhY5
143f+A5Uzm6dmdlV8ZKnfvkGDX8fjPp9rntbVpu3CRGn0Ie655+ENFdji5F0tJJTbIxnZedvUIZ/
lcTJ0RJLxSA12PrGiI1qzl7cVXfNZyvylzByzi6GzMnCc1g2xT7MqadwAL3FQcoKRBJ+c2R02wlP
bWCtK4J21i0bo40ZR7cYkbcy0vl09+LObZpXsgVIZh2Zxn7iun7Ve8zWbo9WmQqCbMre+QMIFAHX
GxsGBev7tuYp6ri8h0aNowYjojfugxrUHtsbR+LHs1rQ2vUxpsDY4K6AzYz6bnLdPgqlXdB3RAYB
AGB/8KKKjI1HvS1Nn5U3XNu03XC2Bagj91YlX/x+fG8CcXal89j68c45JLiOhCIlkMlr3CcXPiwv
/FJUTh1H0EFdbz5w8fWqudb6TH1IiWAnIwdlOnsxaCDhWCAFqjFY0Dds2lR29xjkacN2kdcmGWxC
lMJGc7YzLK6S+iGatK3fPYNgWPf59DinyrIsXfPasXd1DoRTa7aYqQ6wtho9INnOfWL7j5ZNk3D+
XjrFA4nke4MAfUluJAf8KTCaRa+NY8NYBeCsW5spdK6UHmwHPH2AD2gN0HVnF2FYbZAgy9jkfUtW
vYUNCEEwoYjSTsszQgp32fSg4Y8a7WBHQ9lSgt81QsxWVMDjtb5LEm0nI+TqkdZriQw2uVtNi1Df
3RcLswYMAwmGbjg0ESSBUKaf1dDBgW23vVudMyf6HPK4BoNTVxCdg/t5LGxJmsbBxZL+i0Wq2A+4
hVcBqfMg3AsAfY1bryaioKjd9gUh5nZ06K2Pk4eibZd+eqYA+ED15vOPL/3fW0UzeJ/Rq/55gdL/
/d///V//5w8y2l+/8C86mvObZ5k0JLk6HbHG36bx7N8ELQ3CIjFj6cL5mwIl5zeTQhN7/h8pNODr
/iqk2b9ZAmu0ryN/GQ59B/+KkPYPgQJTN4SLgGY47LER9P4+UDAHGJocotHd2KhDP95WxIDovvPs
+tnM/RUfyeX/J8Qw63J/r9sBh3KE6bqmS9bvj+2TxEt6rRlG8y7Q3HVbkOd23J1vVg8J3t4yzsGQ
4VVq7zC1y5s5gvPPfz5v4D/+eNcwhG+aNi/xH6J5tRCU2/IMuAN4T5eg/2qWa1fWL0oLNrhrt//6
T3McncOCPb/Tf3x5VeLGKiyUeZdnzkYZ/UOU3jl+e86XtVdc/vnPggPx/3htPV/YtkXBFh8agfz6
tyUYeuIOpAlz/a4RLCGreG8N2OPM2D60Ql3AF5ZTYqBUGRw92CXlPnm5IV/10QIL6daanEMQGFs+
wkejosGgH9eNGm/0iCYyuRjJJ2HvLI+JX3z7AgC7wDZ6w7s189gC7j7sCETcHnEZke1oTq1uvbnJ
vQ1eoYynTYnYRQ4d1kW69Rsi+7h/lniU3vRaf7F6ogKGxw+xH3QcnuRsqmfWqXcd9t24uVN1tcek
e2tkZ04pmzr6MkhY1314lqbaU2f60LXOxisyCpUFupr9NRn9M0lXehitCtyN+9QF5XsFLL4QT3HN
sq1iN31jTxipU88EeAcsDFtRYXiPAXYUXahNGlpHCii/E7+Z4HnVJ8Sqo9VYdzr5qabGP4ihYKgz
DJVVf5MqwEmWt23znsAfFveShL/rN5uyE0c0u08McY5R5oQBy/MAMrvRzX0iWe3PnVxx1h6kMRwH
ETzmQ7H3qBIqGqxUXgeXk6drudLHYUGZ1sWyhgdmRaRmBGNYcKOBwSCxtFuzAYAtnJPMngmmnMUg
gYVKgZeS9EkBPtIZuqvE7Ttf4Tr+R174qI4JrBh4+2+mpNuXZr1o9GbnCDacOjjcyBVHE5FWmv7O
5TVKURK7QL3Aurgdi8+6Tu9VYm0KDaMDl1CWsGYNcbi2wXog01De9MN0U2j9worrM5THlZ5O12qA
4gJGQlLHO1W7ER/SOPh3fcUjMs8fVTV8ipCkDCCWXnkHY1BI3Lc6ofkir2EtBk8k1JBi6l8oSVfa
XjhP5O4ygIKGZW8XD/5FaBb7XU4gfPowCy3KLF5N/dquoMnpNU3lpJY6YIDjeB798TDIYdtmPB0n
SJe4qnpxY/QReFoc1xGy8RC1O5a4B4kVJ3qWELf0/F3FmMSM8pBh6LhhP25OFrgVphsco3hfbbeD
AV8vzMp/SfzXzJL3Xa4d9LrloGHcwYJZUz29Hlf4l25BsjhyuOs0BwhvgQqfQd/WUHRaBXKvQ0cT
zla15ZuQiCJu/tBUDtOMt/B6Doaa/T2m6jZmGFkEGBbhBC51rXq3BKdIczjkEUvRqdsAf3rq8oOc
+ockhF6KwrvQqg7RGCiVmsACKRM9IPREfWN6r52Pi5C8UVXYaxDS647I6zAM67Cy90bb7Y0EnnQa
62cc8wfLax+MIbjLMu2ksPJM7UOVU07yK6Nuz6uNt5Kt4o0+zyXhJIGWgj2VMVoYLDxr6D9K7knY
xIIRBlV0GaV/6YS467VqO1IzEKhXRP5NjuHUNAlc2azvSRYF3IUUQcXIv/cL45oZzHoUsFgx7Tct
3DUdF55wYo7iGvsczsVA093rCANo2evKXIy1/dLV76GCpjx436kcvjs6L7mmVn3PG1n73q8od3/x
QLsWI4ClfqVF/nbsMw8SX/9pVMNeL8SDiDS5yG3MbLUPP99jRTNi4I5futzYOmMF2DnYJrHaqvKx
qTFBjcFWq/1PM6y/iiI+alp+8XL/bkSNGIjsgpS47zuc5LSNXZTdvvAUv23tGrZOa78Lrk7fD0Dq
wJ0n6EeWpbC2gQQw03isWEq8DwPuUnhW8YrGHI8BCTpM7y3CcWC2sqHzM+MWPgS4oqYzgKmAmx1A
8K5cNZDyE/tJ2uW7bxMQRnld4LjccTk/YH2iKCnep75+dtr+V4IrpR1bXlUn38R1cTsZ3UmH6MwZ
/jj6+iUpGcCC9lpawblvwz1qzsGts8+BksgbXB37Yc6iLxqWdhVY+kmYGF+STy2OXmmJ2ZVKncp8
osntKyumFxlOn9xBMWaT4Y8LGEl4Hwz80RZPAGJbwzPSy35I4fFn3V6zwwcXsVGZ3pGoOgdtUoh9
eeQQ7yp115bZrZO42GCCpx53QS3kyTK026iXO9sIHnIrvGatfA2SrR8Xz3pU3RE73zU8gvqIWG92
mH6izWoHTe61DMLzkBU7iHIrR1kbu2OBDRY7Ch4nd3wpcd+WVUr3aXrb1unGdliJ+Y26ap5Pbw50
tMSc9laZOBzgMTjIZ8stVuXknpVCqeW3HvT+EMhu5zXljoZm07+YQtuNhCFl7H24bvBh5/opAyMa
lCW9x+2tRmiuTYZNA4ar0jQSwuPRVdOdM3YrPWQa1cUBq8aO9NUGj+a5Sd91o1wLo3hMaQQYITFz
973V9GKtYvYUcAlrsharqcNHAymU2sqGlVjRjwvPpcSoyTgzlsWcIP6mPphrtX5B6F3SFPauZ+Wn
oZKTo+FDQzIvCzL/+cZvh/OIzdDDi2Ckp5qLc1HQzxWSaLEG47bs/atljM8TLKhutC6ug2gjJ97X
GiN31ZyymQ5vjdDoyaIXPAeVi3fQ8LONimELuF2ULh2jePLPg1Lvrplfxh4eINUWkaUt00qdwPPt
olheDFs/B9yHiHeU24j4DJ+heuX3+DAq/cOvrOoGFYPC0XUjTO7KZnRjDSjdtUFLi7bSS8maOZI3
Xd5e+xqFjuuzDON3Qw9Mdo2of9K3Lg7mvUYSfqx9t4Y4Oz4ELrxToD51zB62HmhV5r08tiHY0Hja
mV2BPU+rf4GDOOiasWyb7CmYQPjLAkxtDRtvluxtoJB8wnPPOJJweMDxh7aXPkdUBWHLK19nipPZ
oy5mzZNU4pGgwi5xorukxpPV3k27LiS65MM+ZIvEb1CF/WzK3vUWRpNZFek5AbmpXEtMQ5jtVqU/
7ZIS92I0bTWwCx6e/tgj91jxB4xknxcsKBe149FYla9qEknt1H2EwAKnGBaOVb30YnhGR6Z+LEm/
m1Ej6Ys2oqNIj+IFoQtSHFqqlBibxikmPz48uxrWqEx/njst3ZKFZfPaVupqBcbG6LhxFP7n6CPL
VtmXHsa3uUsLhGaQs7AzupB4VETN8I2tDSU5xgcleTZbFdKhuIBl2IAsXIcGfTTRxprAwrqkDXjk
L6pBXUfLPOK4f6kywqhiVEDAoveIoJCRungHB9Z52D65UsiEZFqDpQlb/ZB36zAcIAqqotha43xn
pk3CQwWCBcFdLHGDhT4FV7fKL4lfXkqX/nV6bVSLfVB8uUW7zcuGKjJUMG7A42huQ91dV+7wJMry
pc5MIn+0jNXFW09jiCp4XFKjYDvWJgiCFRiLpfY/5J1HkuxKmp33wjHxDFoMOMnQMjMyIuUEltIB
OLQGNtAzzrgBjrgD7ohmvQt+fovVJLuMNOtxP7MavFf3pogIuP/inO+43a/Gbjxm1hPEyPYyh307
PYAUh36WLHFGEt/iEQ6YfXGL4io1PpXdk5baF7/FSaRnazfCZpAZ4qDHbH5RSLF3YIZlKoIH6gYW
pUzTeuOz9Xzei8/YjA6B15zypl3GVrqaw+jECq1b4QnaOTOxXwITlc+gxwRYZ7UY2fi4fjLwfAZp
syFic68CemWvbxl+LvgEXCH5w7gnjy6TBEdopX5ty9S8Wnb6WIgS/VyGQCyq1aWXPgQVYK6hJ6Ip
MFFjb9BAIKUyuPcazLUssmDRh6ugtbcJRYl2ifV0pdZgVqC9bdXrk6b5tc/srVaB6CcpMChokUQI
kIlUQRxcWetsPZsboD4ZOWFds7eM2FIrLTEy5we7tC52kz2orhKuwHfYrgYPtKVlo8ZkiZWmZBE4
Z0eyc3DAC/ORqx0LY2B6TKwM+0ITLw2fnVoqf01xsB1zk6EXXRc28Gwjm6KFDUzSGcul9DIV5Fe8
qm85GEBtmsdMsodK2NqYwOvRHIDx2jdFes2EjmPUt9ddACwSOB0tH7ZzEgAKs22A43gU6/qcQnkE
V+dY12Zu90E03rcdvBV+aHQhQAoNG0XHWMB953PfY9RFGJ877PBb2z0XGfvhMNfuKstLV25aPbhl
4F9gFdAApvkdekR9k2II5i3RqDuTD67HnyYNSTHquG18ItLyKn0PtDvZWI+GA6NKa5Bimrh6iDVY
FciDN834I23v0RIVfMN9mo4rv00/ObQskKSDHf86vN+V0e4611XT3A8AgjAwKl76nKADALrH0civ
rLSooTApK+eP1Hl8sWN8dglit9gJ9jVJ7A47ik5rl+qBCTr7IpPivbOa17jLX8c0XMGq3bSSX96a
tkbePs0Go8miVE0IBIrakkBhC3hFXYVMbpg+IotO2Yq/89jepGJgT0jzF1XXyXd2Cteu+Z/BxIex
521Q6BUvF4fZ9G9Olq4gdTwAtjYvNTJZ/BxIPJL9SL5ZkjPcPbk1P4YI/Zufs21t/F3TjzjmvXXk
O1snzT7bGq7DPO9FpJEXE97Klsclc6xtTbkMzhmsKDFEhEkWkYCkMEK7AHQ8j+zSam/t9NmDK4oH
i2VrloNFCcDRaXGNFmKU31rgcBl4azG6Z/XzZkZBlA/RRTpJmIZzMnMDcVD2EJbabYhZ0wWzvXV1
8W2k0/OwJsd3P9j2xh0YmU99cBuj5jSnkDrwpdw545+dSv4AHBH3DxuzILta2visfsugGU7qqTaG
eD1K5wML6Hsdng2ZvWPFvuSNVAZ1HbBrxZ3RnEqLOtaR7wI6qSvsr2zC8zhsnZL1c/Q+VOM+gBDf
1rdSGreSfVPo6zzQFaFM7q7z7jUFFiCmZhGMWIFIolmLKM/vrDD4QjtGmki+9K3swOCOSIn8WNTx
pszYcyG7nJJPyEWbuLM3S692zrJn/2rYm7znZ9SKsgFnNS0K5B93iRbZS9vgNk5GHZkZrmvO20Ql
VYoMAyApBV52lBH6+FRLfiud/KB0eMVd0Hn9M7YUunU43g2bKiilgDUvXu9T3A/KGZCtKnIvZOCe
e7e4qtM2TZI3EcplXDAoKVPYtKsUuyQ8jGM18OUJqtFM+TvN+QIU8VGReHL2O2pVXWfigJPzpL6M
aGyaxXEz9ccgpd7yfV5Fd+ETnqrerjlG0+RQPYO40m5ZQ7zNLGcGTAnLTmWWnc/qk9Z6MSz4KCSb
ikr+WUSIlniVyo5giZxnU31pdXkVmofSxSY10i27pTC8XdvbjPFdiInuzazQxGfWIq1ZUObdOqGC
cAqPbSwOCnX096y9kcP4txwhv206q9pLP52EwpmjuZHeeRYlWufswSqGE/QUrvCrQ/Iasi0sJuEq
HYsHDza/crDlSfpA8bCSicUxU65y7ueJvqMU/q3tMA2F36VlokDpTqUkSgGSRN2NZ22ilynXbCYf
wRJvgcw0UbJpiZsojYw1AVF5LM+EcSGAnUULBzAIxGet8qFVY1urdkno38HdTMvio2/cs1MkGxw8
d+OYHtW1JRrzIub8qH7LAKFEG3FEUGV+CRUlGhrXCF20GWeX1vPWRWFdrHSZ9wN5DuJIKNOTHjmL
uMQPYFrLcELJ4HvrSdc3TkMNI7Nt0b8UdBqxxdzN8G7prtXTr143TwHd5NBzHYj+NMTurgjLV6r7
o/rT4XI0CNTsqXI8tt/Ew5/zKF73BbJn4b2zaCqHAQ+qzvkTUZzXzkb9ucqxlw2lf125a/UxVkM4
ngeCyYpr3LlnWbL4TGxKVHFQJ6k6KIMgfYgaRwNhbK20KcD/5ZBI3mXc5AHQXOYACuWJ2XU7R8gk
o2kVsRVO5Rb5P4GoPAkTnbrlcY2RA5FNuE1jiohsfg4dzt9kfi6M+VldsPTkO2PkiXOPkZVf6U7X
+sw1B47efkeESgnbUGlH4W1sOEw7Z1PzzLLaudKrLRuS5tJpPPFiLzMnw1VArZb4O4m3XbPRFfjW
eTTJiZHmRT10buecheCSzJFmoCEzV0NunERdP8vAuvQ+cxXHGvU7WcS/bZhflY6H3eW2IfG1ypxd
lhY312tJI+KpbD0IG2Sq6s6jhaGIydV7ECT3zpAdnZCaqeuS937g4pLuuAkicfhTgabpqmd0BSRh
KwI2VR2pXSgN5gRXMfkx5eQtXHIUIB2Iz8aOPhtZXd3iqdC9Q8q5J732JCYzRaMpf4G0y6UYxKOQ
wyWN4/cYmnfIbXOHUOmItOt7RkM5pOGlFhyV9cSx5Go34RbUe6psoTam2+BdaJyLRbOlXufaCt+q
8BrMDbOt2V/DOTmqD8xspKvILt7L2cX65O6GKFuNnf4Mf59YX4njonOrVxfMdqxZa/VGqkM7ca1L
E3nnupmfB9d46qcBM5+zTV0wJRbHz6Dtda94iDiGGHcf8OVuPARLGgF/buBe0L11MC3yq7qUnJ56
PJvKVZPFLk7ujmQAT76gfTuahbNVlSYL2H147Gvv5hU8tH+KknBEu+N+iVFDiVPse+RNk4bODvfa
OEDiLn3SYzA3CCx2fupslAyGC8TsiQeFlA1n7M9r2qUu0H1tP7jpkeU2Y8QcF1xHFCMvCAeW63IQ
WT5mTRhx665Hj9/qNWGMpBihXdhJuz1ZqhqMvPaALHhJcYW8i3cM4lxutKdxJhqMMClVZIRRdizc
hZCwEWau+45jPfJw8fDmprp1iT1np+RgvZ8+1PpwqihJRbHpTB36dbjx3e8PlXecRgQGWvL7z43X
l/a2G4GQ4K3YjvkC2sWt1KxN4AAowWrYi3RdE96qnkufaVSk3hv0PALxQ137u2Fyz24DWJUPl+qq
4ix/QJkkmnQVziz4OXEarbwJ46SXPtqT/KgKjGJ2zoFS81kQEgxbI7O1szapjA5TwOTNqa9pMDIz
GYZPDx8fkO/uZ3TKl8H7GjNQ6toGrdRaOvqLLIYPVUHYLkAgVgUjVRhE+dHaBsL+qLL6w5rHSxbg
OOwn92Q0EPELUGu6lj15BkbyIc5vZHEvbfzwWIi0fgdmlxi8Jv8k82Ll+u229cSJL320pH4xinrT
UiR7Fm7BsGXAjiA5gqXrTeGzkzbHmCfLwGk/cJwy6y3Sktuuf68HjRvSIpAjJ4DV3ze6frJFdxbW
/ByMxQv2RpU4HCv1ybx3mw+oKshEjfJcDumOe/KKYf51DPODieQtysWjpLC0h2Tj4UHloAspzUaO
qdF02m3ZZGu9ioZlH2bf1awYusS/mgnUhZJfzKo9AtmUNUn8bUP373t5HXgOiFV2vf9vjiz+j//x
X//bv9pd/8vf+/vqOvjLsBwfZwDnn2mpZenfQbL+X4av89+MQHk5LL7X3y0gzl+B61qO7kB1MwLW
rP/n6toAWMp5Y8Imobv5N62uYcb+wy6Xi5d/TL6Nb1nuv1p3ohUjWaeY2ECZ6Voxz7qBXg5c/5Ov
FySLQpEcRkb+U3j1GnOFF+mxa61z00XnLhS3XK+PQTcC4qclkWmAHVtDktOFL86seNmF+Yow+Smi
HtKR3ap1Q1R9NXHy0yTpU5zAkw4QxN+58WvLCX7XV9mHPcVvnWU8BgcjAtEh0OBi6eK00NMb6Wpv
tZuvIvyU9I5M7XOTSgyhqUMW4fAmg0NZ1Mx09PmF/cCpHvKzHMRTDAtECrEtEG3rTXcTJT/0CCUp
NgPiXLT44uM3NOvkG/H9Q1nrz9UAtyHSGTUb1nvvtgST5BAWTcLOGx2oVUSgrM7S0Wc25hrDj9bO
1yBE91zK/jqzNTTDeEkF8+LmYUUcVXqO3WJY6owlCCUiVTFJKJanY+yMb77RbllrYbbRm+cso0mw
inLvefFPUNbenSSsVW+7h2jS17O5Tm2TeSZ9r4NLtLU/ydt6Z8Dw1jKGhGoTnZjJ3E38wkGNOr/y
hbvPWzFtNd3c0iM+BDFNj+UAu6piZ6/JeDOn5sotEJANOivBgG0JOmuj9O4lt5ycCXTKsT2iZ5+J
3ISYFdvsHAuEmX61aAwQIJHxMbhw2dpBvvumdigD7RgXFNKyYp48F94Fpu6l781Nbeu30LM2+hCu
q+ITduF+JE7UKvVtPzb3kzMco2K+zCZL75xMLn1cT61+jADEN3NzqBmGTeyn+qm8RsmjCburQTxY
xBVznVGzF5CE+VcHXqyfUsS1ORucyBoWjKZjtIDMZppun03ec9piKy2I3xloXe4GDfdeJ+1PzYLj
4yUahEW25pKQHtP8MPkqi54fC7T+ng0SB39ovpq1q7Z/ILJa6k9O8qEe+YBo41uL1cjUTaXz0xj3
4rnpyxddVxzzjB6RSVWYDK9RGf0w9P+yAPuXAP693ryKdF/a/VvcNKRORv3FRDw6+eTpEhDQgxiC
i7bqCQ5Qm19fJQnY4P3KBk9MTp8/+D16LjRYZGMLYfzYhBGMKpUgJJ6gde5nwgo8QgtygYEnyOz7
DEm6F+XLlHgDXeUchAQeDJ2xsh1YhkO0spVLBNTvMavSUxBWH13yNZoxKvqOqNWSlyd404kbTyfn
q878pyTovumZcVbqKjM6fBq1+aVg30QyIXyWcQA8EnuMf3HsWipTRWMxNrFECqfzaJBGFmhMROOK
ubzMw58CfVcQ4YZxS7CGmcFQmMjTqol/tOql1LObAHjUFxgLYod5iWjJpaR+MusHcC80e2j48qy6
OHa/A/vxhZ340c6DDykmC72FguOhUSTFkHPungUKqkgcVi0CaOJ29m00P3lT9hgl00NcrkEfbeN5
QhmgHtiIzIW4OTeD/2Nitcki51iYdBEPndtsusj6FnXyyoCIPLP0wfQ/ygINKnFpHfhtHr9ZDBTZ
FbCZAOGoqFhVuAn5tDHCs4oMssTWHtO828QmMW1l4jB9HmKyI5yJdF8i2+OYTZ5BCRnSDkQq9sQl
aGWqUfAGdCChabHOItuNP69elIoi3Je0kZV8aI1mx3zqDKOEqZw4D1Iv7yz0rKu2c+91jZVZ0rL/
odMPsZg3Wfs+ZjD7JlZtd2nJ/LJ1H0F44lfy6LbyQDmsx2AlEHIEI/qWJE2uwqkh6DlnYD63nLDx
qiLlnhQkvXRvXgSBaYLngR69xj+h9fprwAAFrhbm+6bzDgDniI7jI+I4/q9etIRnuTe3Nw5GuW1F
t2/TagM36UFgPfQ9DnChZcc6OvQDunrPOPVd9siAJtH839yReNijjsB7Rm8AbVwUN2Qx7Bu/ekDG
9JNq4qkcmTfSort58Oi12b1M4qdecIaH/EDpbB6mMHrzIvMyZvZbb4yPrNgMz9ibaEVl7DyBYHsL
Kvk068GXdGy0rLzDWXgygydmR7T2Fgnr0QdLgROA0GMWuZR/sGv8tW7PF51X9o7P/nbo5h/L6b8z
RMcLWw0YSr9kvCBWftLs9db+YYwBh8v/RVRSkWJxJ3InwT5GSKJd5/ad1pVfkkvzjkSzgMI+wPed
QPAY7WZVNxM3BKyfYTq2yCKBXJHABpyWz8KDrxXvEybQZTQ2J5nad4nfrMxZu4wmWJqmK4e1yRp0
y++eL6cJTbhnifuxM8OVm+FrNOWnZlaPZZqdiuQLcdpjctU6kq8Mq7kWScKqrUqestL6Hrx4oyN5
ivv6J5rESn0j2df7skX0JKxnKxquE7FfjBxn1B/aBtr6Tg8Ar3WG+Ha7+rnEk9Cw1WDWnDHgqaen
Ku6Z4vWPVcfeyejAMaFFuPnNTWdKYPf1ZQz1zezoq7wPVmYzHhU2MGfEU5fFS0wLnbIPFoX8Csj6
8tzX2GbG3dfxJ9aajeXLj7KaHsdsCYwUy1dEHpDZsEXj5eu0eFm1yqJhPvSChywY6qsDzItaaemO
RL76l0gQ757oDzViAaRrxMxf2qF9aQaDRJTuHNBcd/N971fXOZWXuIpAzY/5e4cCSK84kgrmyGUN
PzSsTUTOUf0yZfLZjptXNxp2cdwspYkF3XWUuHl87kf31mGciGW+yqNtbSAB1CxsuqN/DnV7EzXD
JfCru76zH7pA8+kBJ8yR5FI4rv9ZtkwE4FB92zI7pTP7WjljTZm2XZR+CqeBfUpv2/nxmYcVIpEd
TGTi5EvWUOUdkZKAdFwDjh32oYLrpnqEOMcjZHGxtvD6Krw01XcUlI/u0ODnNHbYGyqGFMbazrwN
uM51K8SFwGh0yrb+W8vsvk7iV8KeYIDBHfDvMg3GQvKoosh5N5xYcQ9IS9b+hnu3ngVfLygdYp+s
nY5hQLO0tzhWp63m7ASS6bQ19nBpaks8xJV+s9sM725TP7TcWgBrFkGJmUZmXH3ZuS3zb4pWJbcn
hbsh1JU4gQAvk3MqyFBjqupwxvIBs0HrOEnz06PlINllYGyYZzs2Nudwqm496mxHFSAgOxeh1K99
SUzdlH4NM6Ci0niCOPLke8n9KMK1Heknt5JvfcmrVYGdiDW0cJaW3LEen33QnVpDDGsN+pOHpbhj
uQ1oB9fbvMd5+JKI7J4Vnyq04wOEDvuuT0PgkSr4dzKZkwQu8cw2OXxBraFkPk59yBcx3G1JKhss
9ztrSD48XZwVHqoArODWw7YOnGVfB6u0SD4coyPV3QjeOrh3mviNm/RnnrhI6gPzcqRXQfqbgsZP
ipdIp4AfbIOtXYCTDC5sS4lvH+xe+9ACDx6ip7Hkmd+TxZ9G7N97S+rSLOr/v5b0n//Lf//nf/rP
/9CS/q+/9/eW1P/LAx9AH+nof8si+ZeW1PvLMuGieQj9bRsswf9uSb2/dBPRsc8c2lDpJv93Sxq4
WL0t31eaZMv+t6ipDb7XP/Skps3P5SCl5udz//z/Xx+PcS6a//QfjP84uOh2/DnSLkyemf7DKA8i
BoRSIoRo2fl71Ip5BRaOXVOqz+s8sn+Yj93XY3k3ieHgiuDScz6hEsHsbO/7CNY0lPyJGiMvxNc8
AwCbFZwko61M2pHIp8q7dglWP5nT0+kW4/c0b8A7HSZR0sohsGkqE56aAuka3W7Wo2enC26zgIiI
Hiv2bo7CadpiIVC0SBs2jAma24mU0Gp4I5f7ajkUULyw43q2v0QPzdMAgAN0u7vQg2SExsLzEtO0
SYLoyTPNLxwi96XRP9XdIg+NM3KgmlgrrmNn/0c21BnmY+GhgRIZoOz8w3aHh+IwSYBn8/gp0/Fo
80owsCCWqlrEIYvxOhc+UJzhOCPO6TjmKNlc1KrFUzuuHc397KrsNYhw1gq+MMqvDfOym5krrR/2
FYuhXW1kT2H3EesDXSYqoSU3NFlKq7kdb64wrrkLCyiRy1Hkl8QKnnSj2sp+epIu9HdsjPPoAjrZ
Rfm4nUOUE3qjfooh+3ESrN1wIW3rLb+ZpASarr4sANjfBVOy9qtiY8G+iar4yCX0nSZfteZ/gP3c
er19H43xTh25OslhGByfSfj4GQ1ceQZAoRG4Qk6xPWNVKzXYjTkerNY1vvOuOoRueFaMmyKzrzMD
VdZ+smofzCLdFo/kx6vE+OY0SfPeHUCCZ2dHM1YlGde15d53KYjoqNtZ2qvJD+dp5t6BNwoHkF3/
6O/cLNjdKpFsDK4itkzbycHGJf1LhlnZkOkumH/Tolp69MCFuUu8jzhCIdsbHTTxSVtMU38NAW/r
U/vdd/SyNF1PrE0N6oE0wefVVgAEpZXzMRLf7a616ZdVE19HT7ZAhiTH8tUv2aRX9s3CJF+KaB2p
j2ACMQrB36hHxzStL1MIRm8MXrt02pJ1wdJCzl/9yFNGB98vUF985gOJFxXjdC7nxoh3MvkhKPhp
Mmp/VReSNqb215revg5auuwbeGXBKdOrF1DNXxH5nOzNNmPlvQydilFZ1FZ0jIlj1cLi1VCIAsQO
R6rTZ3Owv7zivgz43HZpSXvTXkfHvLaMnsTCHI1Hc+iYREH06tRK4Hlozb1ZO0CMSZX3eqQ1ZMtR
iKxbXX/uKZg0VTlVqoZSS3lDVVWU92yG83fwqgjVKbwGCrCaQoxhjW8P55byDB3Xi4jlpaBkawqY
tvoD/dlB8y8epZ1Pidd2NTLM9sqohvcotB9iyINYEJNlp3AAxIiZsbXQ6oqQOSqDVn+cOwiKlJUD
5WWi6kwGFq+h8xBRfmaUoQnlaENZWlCeGpSpFuVqQdnKabmaKGOHocWZ4G4ah/F6ekOvZ9+5zRBh
vMDfPVEq6vrTKGuVvQ3YKmCr4Nrts5ps6aOOLLKfdylEoha608R6XCFCr0ntoHLsj1K0e4ZIqxQq
ZJV3P7PyJlCwpxTuJQV8rip5nZI+VLV9fO0p9PPkq6DsDyn/DfmJ5JhD2maT63cY9ohteK1tMydp
uh63fjwMzBjhU5lG9Ki+UeOS2liy+66R0TZD/Z5qE5pM50ey/Yh6fK5Dph+dKvu0PP0txTVfFEx1
BtXZ9KrHSVS3E9L2WKr/SVQnpGX0RDQJqM/pXmmWYpqmmebJo4misFwFqqsaOo51rYGBRcPV03jp
NGCz6sRmWrKQ1swfH1MaNZ+GLaBxq3L50VQO6vZwY1bPuRDnGByt9J0V7MtvZ8qeKKvfZA17e+gW
Y2vta7Hkiz0ONI04HOlCIujA5kF1uXPSMgakZcyr4t6h7TSsJfkUYGxpR2vaUuk1D22znwydMYZr
nKOgYgHZIXuin41pbCdn09Hm1rS7KBsWPT7nMj1i5GQm5PrHGC9DGRSbhnZZL7cOzbNHEz3TTNs0
1bXqrnPa7Jp2WyNwE9oy2xIvMF8tRemK8heaiZNLqz7Tskta95IWPqOV72nphZJxyXabl+k1GjPt
zqZ4zicrWHmjAT6fwHQZo0yjsX4swa9RQoIsV1MEafXvXBoMBWt2dDoedxIZrDg6Gm64m/Gl2gmx
Hn+GxIOipXsPfpJ/RWAOJbyIIcVzqaEkpP4cMHxExtZr8gWBGYuqFO/TNJ+LePQJu48qXgaK0czB
pTJ9JU22bOb5Ve2i9K77DFxbLhtRfBDivEcCvuF/r4FoT+wvHxsL70Q3LINCf6l0jX1O7nrMNjdp
mH5FAliM9VaG0/tg1EDmTZfGx+HA8DaEoy+IJwHBiEO3MdofRMg/5Juesjn+QaPPJ8RTOQNMIEIT
WlodfZRiM2E0IlJzFUeYgkVWnPrPNnO//5xXMSIqwjbUQEPozq/RnH3XPjLWedQiUi8l2jMez6qT
Cy3KnrIaWVpZkgiCZLAYz4mePlchXmejJezZZCEqcdySzVwP6VV32FOh70X2eyVt+aOb7Z0vqnMc
lJ8Sercmay6iaUKaaHya7Ia9CUFOTyQjfUWYvfSM/u3CfojGsKMrQwuCoH+ZR1gcDP1CjtSubuWr
O6ScsVAlmq9kjeCQToJaRM1zWs39wMEUSt5vG3/Vog/KL10yPA6Z23bdA93vg9QYnDblOSr0e5do
UleN62MTheasXEdpUhzhK/wUECY2ukSfHoqL7vvXal547XhwmuEN+t22sHDTKq1PliliXB2Y68F8
hRpKfIMDIq/ue0zfkMxLbEFJTZhvscqk+PXj5GBKhJOVMqPU4Y0x49qS3qaCqS1iI8NsET3KSR8J
TXqvbPctq60r7Sx5qLr567qrJEBVlY3vQrbcrTjBTMHEsgEPSboCoer9rz8an4QwTEsvNPYI+gio
paE2uDwTYb+NaoOcoPLD+GYmWEg0QDp298jOWSknuXNPXg/U0c32RpfyVzw0Iv6901YvvT1ehLFu
0BGCUXoe+3DHXOhgF9Bg0jdpp/eyoqm2SNXB+WDB2/HdjVkkJ5LYV30THyJTpVN3bwGAgClDJ1dI
xGi1gWqInWXeGTt9uEMydDZJJGq1iIM63JumxY4Yd1GZLq26WXTddB8mwefcu59ZmR4MH34BL9Ci
ZUXBelYe5hFCcE0fP5vDwAOQAfhNp5XH9Mwby2uH7BWSHzCueNUlw1FPuKRmfV9axsLWvLc2IQQU
J5idqTDOiz9n706ODXoy17modmVhg4ymVXepFUoVyB3euh7BbOt+j4S1mQyQ0tH8Frr+GpOHEcj8
bEzR2mi0l6rF+dI/RfYIuKhZxM26bnkL/ZKkuhgxhJsfMiO6WYyZPc62EsKW4XXUepjNlBsDLrUz
FdRnLSl7+XibKpQc8xUY0gvV5+fcEZPk+e7abotNObOdwUkzzIjghbnPIv08Rta2LVGHVu1Bm3Js
VKTDx3uTyTjF/KXtg/2QxauQyNNkjoCgkmPThJvSTaZl/dpZeBQ69zRb9m9a2fcETS/6zFzlujhZ
mbXNQg8DCkYnIimePIrwotRf/doCSRId/G4gNTvY6GgO59HbJ/gTwpMMo5u0i+d59o+yyV4j6Eas
pFeW8wiz8YQH5snqh5c5mtrFfE/xG+z8wLzJsAaYljisb2ZyCIqTnqEXVMHEUfJiCPNLpzDIfdZ2
I1qJCohhBMww7qAaEu8KvRjQ4RT9hPVX6dmntkFqPd+zOwAPFr4EBRQ3erDv9yFlftj3cBrCO1dv
XwawigO4tEhxFsOR2UNEpvOgo3jFCSS5mO66MUbxsKM6IaAXaKMNvDED4hiwDmqBOtYZV5UF5hFz
3nvpBR9QQ+FefU+KBhkoLuQU/iZgItHvOgCHIEeaiiFpAZNsgEoGjfc6A5nsFG2Sz8p95Q6H3tUh
LUx7sPpXX/EpJQaJ2JtfbUWuNEFYFh3bC+7bsQeZ4ivKpQHuspvgXvI5XweKhEkWdLcegGPmEZTM
CVxm3oLN5Ik2oWh2mc9oOz2bcKjyBs6mCXBzALwpRfGSMHUHbn2JbZIPsug11di0RWx5TZB8TTu8
CB/HPCNbByGQyUxvctlruF+D6E5tWv5wDU93Vd3zdAMRcKAG5q6EFmrqxBFl77VVnEQTkPBNrkSb
/3aFgx6Vmbb0SbH3fhl4L0WdXrsmJ6p0spwFIs9nWunHMmTcLOcIFpQJB7toeIgjn1DpnI9o2ZjI
eAqQaJAZTA30CwGS3ZzvvAiReVF76Nybj56wGqJI2iWnQzt+axKMUI2LA9xqUfUXw6yvkb/UsWQx
XmYHCZ+17vofqvWZzTA7E0cCQ/CguSbw3RzvGmLX6P1hK6BI4Gmx7kaFge0ZzBH1tzd6sdcS+9OI
XQiflfNTMg0oFUpWxAOhAhM1eO/d4ax9IWh0vPPgFwC/8V/A9WIHEhxpiBbNhsx6fMEASd09qxjg
8LxErdqAwLd1ElrtpPp0JPRWDKshV9n4mGTfeUMSd8Kkc8mpwaXeD+thUr0Guhx71KeF3iP7QoCC
bS3fFclA9BRtsD0pWSdE3hwyb4loGWk5CnENam8x7mYYvpGXv3oK6hspvG/JGHGBIueW2NsZ35KE
A9wkhFlH8z6wfjHF06gZyScfK2IRmvlS3zeKZK+wwpnL62KW2btkTWsIyVsZyB1tCWFD4XqCTVzD
KM5hFYsu+e1hF+eIs0NYxsTPrFrYxkAncE0QDuFGBzsAfozOggbE+cXxw6LDvkkoyYXdHY0quPD4
HzxQ3h6D/qlZOwqunCrMcgRvmeHaW6v4y/hMZwVk9hv7HnDL+GxX/o90GHD47brzzFebwWv2NHk1
NJGEzD9d36WtdQPau0M5iMu0gzjLu4UiwumDS1mf26Bel3Cj8ctQ+imUtAVT2vCBSY7FkZt0BryI
f9AMNUgcAWvNhnuN2Ae0AUTEuZpyGtqE4JRnM2DMPXbBRWdSkYwjp4nRM69ow9dGNLc4RLOaDNrP
nG90MuAH/Jfcx2g/ffer7trnlNrgDiX3ZS6bQzmA0K4RMBeQgVzLXrfkCjZNuc0VoQ5t30MxvIYG
6Nyx0MdVAQVLON5Xo+h2Lpg7zQ2OjOo4jQDg+doMRqonaq02dqaTH4Rl4lQYKjq5HnxPPoKyVkS9
xCPwZNoinD+1APdMwHtD5pxykhULyYy/Jh2puXgOIMPe1XxALPHFQ+tAzAZeYzb69PnlqbGY03nF
eCmdN1szhpU/zJha81UWDBsLQGA9u18QKg8m4MAAgGAOSFByJvM+wSwDKhowVmhBDpLqQ2JL/mzP
5ka69b5SbML/yd6Z7UaOZev5VYxzbTbIzc3pwjcxawyFxlDeEAopg/M887n8Sn4PfzsKx8hSpytx
fO1uoIGuzJIiyD2s9a9/aCLzCRn3TWdEh7TC29w8aiK79lmfIq5o7Yjwm8hogFy5cQztxY/KnRPI
7RjOW5xJdzMmiQGo2IhpYod5Ymc4K3toz702rIqSd6219bLy5bgchv4RQfrHGEPISqa3rCBwaopu
MutzoJfRe/HBbYr7eKJUgQQbLgldSsVXGoVL08z2eGFf5133Ztn6kUSmtzoTN73v4W8Pk1/CL9XW
dRnd5U59p7f4qo9XiW+icWq2oXCvsIK8gyF9p2vROjLdV9/tHlmbWvjSFJDI6KMKndw3i0/SMCCC
Pf9lBtdhlzwjUyHzRb7n9riTZfoqrdvaj7fjbN2g6t44+UgrkfZHr9de/RHz4hIXRMaozH7KudoF
g4UBZPo4c/8jKyKfOk5Iua+FdfSMbG/QCnDZGnJdudkq5XxIBhC/2aogUUfiLGEEh0z40EAh94Vi
AV96svBR+8D25+cMT7PKw59FxShQQoLPzGu0ECeyvrhDRYBBq30T+tpKzvK+i71VQpKQzHZ2JN5K
D0p2LnZe3V97RIel+nQNS64yxp86ABkzaDVYejcD28etHikskmBEOwsX4jzW5d2EwCCx+B8cD4pF
GCHXIE8GxsfR04ufGYenmXt3opxfaxGvrJnpo1nuEMRjLxthgCgn+6NGZRuk/alq7/3KJU8Z+zXS
Qq6YOX5ETvkwN/sg8Q82SqqFZ+dPZWU86G1Geh/L001ux7NKRmFcp5F2Yj/11LTLFDysKOAVBx6C
ev3eCYYN/eJaIo6njf7I5z1nQ70a9XLatSPxZniq4AVQHdF8AzJ31RkbpivHaLel4bCpc/abBqA2
JDZKl7SkVnSzn24NCIiVpWteRXaw90nHmrL8JrSKl7LyyqVNjb2qSBixqgnEUowgXg6265TKIurW
lY1MaiB9uzMPrtevjb5bipQIl8zbt0H9Y7QimKD2Nszb+8pFCsVj76Gtz+ipse9t5HawyPabM11f
yX6sryOvfh6YeUGUCGdKuuFUN/aPyW3XkfHQyHaZjfNVm9HFkO70WDTBU7Ea6/k6yofXvJo/Z1g9
mdc/9kX7qXv4fI4ts8aZ8D66wTF9kMF97XK8FxRlBq4DUpnmCxl85vXP1PBXujQ2xoAMqJpv2z44
cg0iKwU7kuZwiDFh0qenQIcgZBnJE2f5YzJDuWmTPeZDb26b3Rh9ujc6TAzKalsUqOXCeuOhmQq4
GUW0S1v3HVNKQjabeyciF4QRJJwmlAum98P357toolFLc9w93eGxoiHLAAC0KdjWnf1ieB0O+SOO
quIFwveDa6L8V/q0/NXVR6aJnv8CPYz8KPBAco7Hp9ZIr8oX30auWxPjtHA9NIteF73XsbuKB5dX
6NGLVwxVu1b/rKzqlpirn4VAlWB5al7ivoMDvaY+gqkxMWEDFfVa88OvoaIVG/zonjnELQXSe0a0
AGriFR9iXGWm8WnURr/y4fII+plK70Fq9flEtvhzX3JhUVKgPnM2aQ5TW3eeZOS/BbNxN+v1sUn0
5wFfX2qoTdFzmQ/j+9jMT5MZPZDIsk3iEXuu/Kr1xAtBAg9J295EqXarDB6ILLNi47odJ7Lbbsa+
3CfRyBko7pLJXw8q5FXo3QeFJda72H2sYxLE2GbwFIClU00cCNCGHpOgQawe3CiHfd/V104wvvgw
whbTSSL+JBgFfnMZPqWT9jwjGen6fh+nVITRKpfzsQ206xKFae0lO20kGW9K301NPKu96bZfYZ5t
u56g1Tzqfoog+UEARWhG65CUvTTuz5T2oByajpx5XzvhJ2OSfeRoR9CNflH1D0KXr3E8LvLulht9
OYj0vcl8LE2QSNGcpNc+xCvcc3FENjEdhNus2eN+BOMnjIOJM3Pxyr43Uu84oGPGLySnMG4+66Dl
iME7pIS3scwn+1zb1RPgJq06uhARbSarOxjW9AmZEau44DruAAZqpm2jJKNTm3/GvfyyamM3CUZg
XkdUTUahU5kjqRZQnPor66EP8QXz47URKA3EJ2HwW4ipjwlEI6cwtvpYpks3OFXBPRFrGy2h0rBa
4r2BB6MIH1HsxQrI1Uzhf2KsgFIxHl+b1rnTkWgX021CqG47HoaBI5ebwW4b0Jt5PZn1tRv525ob
I712ouHQzWL//2fV/8HYQgjJkPj/Tp9mVv2//ufvZtWXf+8/Z9X6v0zXsHARsxk8/+qgL9x/kUwp
TCFgLut/c/6S/3J03cAjC2MwW7jK4+k/LfTFvyzpWhjeoxlx/quzahyo/j6qdk2p6xJDfozJXMbj
4psVFh4Yk3C1MH3w0U+vRN3flCp6zKqZnuowSNkVuWvpqwSA9LaAuC8xo41IaF4MFo7tSIB7QtOm
l9HLn2WoKCVo2HF1eECTgOchjDoznjf9GOk7LIqRtHXXUvPvLZi0jUEyW1HbEo5XedDNjtIx739U
yJyWadVWi3zEUKrSSJv2+tBaT01yDiR6/YxfU/favJtNQAoe7KLCdarzyZwPMSKUSi6DldK2H/t1
kmvnIhb2ispKn4CVWr0sN75l3DTe+Bp7iB2czL4OaouTB1EUVq8ODvixa63kOGG2UU3rOCQRTImu
tCRDxRxCQhmRMKY+2GTa3CewdYm0ZDaJJUDelFsP/tcirLzrqqf3mVw2qw1XZUlf/GoO002gqNqM
CcjECQNcsoAg/Wwd4xF3FYEDY8Sql0sJ5+iqGiOYxeVODOm6LQ1m2dGNnP3pTtKoiAzLYX4mBFTh
zktc3GhKcIi166feYUhnxO0SKdUBi7t12U/z1nK5Hw2tV+3KzGurrS+37sG+ucZvIS1cOQEm+5iH
bcsJ4X01EP+hp0yjtQhtVI5DRn0fT/Qd4DSbmryP7YR9katn03LQZ9zsC3cJJvXusT/wt0/vxjaK
Vq6TZVtfbEyutAX61750V/T3HySiIV0xRwEnaOu3FNcVgPQiqwh38az+o68AvTKsbscoP7QtVjtJ
SIQ6L6yfnS+Y3+V6qMj29Ops74rhTAtArQHV1mxNBius39B/08xsWNqGfDLEUDH2WrYGCbArL8Xa
Z4LjM1XNq+7m5Ou5PSkuEPPHIZw3sY6gbmLaWAoGneaho5TfOVX5XGjMl7ryo3E0f2nN5NI4PYhP
aGBe72bo6fg7dBiEzOuQHrI2fzS14I2oYbLMenteZR76dL/z72PMVCZkW75+hucAzibuyKEicofU
1UUcVW9gYAiha+A8NBZ4EY3Tsa1MHWAO6ZNL2rOleUdI6UykZpvRdd7RscptgKOJIfmnsPpv2plm
dILkiseveVQGXC7Qf58TrRv0ps+Vnd1GGQqiRMOaGfMZc2lhetX6+iEy4OeDP2GxP7DPPTdbN44S
2k7am/DrkxhI8QuIiV3oDAkomOWyw6nLa3Rth3V1Alq58kqVUqZTfjgkMnRNtp7nfoMEl7T6Mn42
ZLudMydc5z47ccJ5u8ISOyo8/HUcwjscLHgYJ0DyN+5FLl87S/zIddTlBHSaOL6hyEteGATBlnNH
/OuA9FyFz4T+U2BLY0nCnb125+7OcAFDfdx8mPST2AEHYDPWzhtBD0UF4T3TNd4b+7Kbm2uIQw59
r6KlDd0Njpm5sM5zdGOiygtbSCS9hJ4/Jx9VlZ7rlH0bifbWmgMKlKGUD4N4HmA8j5jgXCGk+EgB
x30WZKdTgkYNc8UIA2K9oEbnWAR1hNhmbtow/8hyg2kRmlP08K1EspgbRrFq44chV6nsZo1RlUvc
dapiOIrpSZCpuYKWc3b1MF8rKJHN+pFpyTmzcEUwnWZAGZaha+j4PEgbl9jHLCxffJTa+LMeu42W
8plcSI/LueTf7P1rBl6nWZXNUFOvy8kn4V4GhHh4brAeCKxzmxDdLNXmTGZAU07FKuzSs2HROdtp
iRhVxGebWCPcr3H89t90EXA4h9HJ1MdHmr95GVEVCy8+W3H4ZUFWRBvwHADFRThOyCRCxcFm6Ozx
hubfx7Mu/ZiEvh458XOceGoLhgRTaiKMB/ZJ5kZn4umQEbonkBxipjGgsM3oo8FiX5Js1uKyvGxj
9T0K/XUknlmDCqMn+l4rMO+y4VJBCsOJDcZJg6XhJv0KmJ+sB2PcZZSPPqq/BC0IjIoJD0WbtLtw
eDG14hTbPqO3Bl39lPrMPYJ7BtfB0s4Nok2BssyM/GEK9GV98GZr3k3xSERZH1srpgSXjdEW3HOB
pH+UOXhY2k7bAZ+v2ghiImzbmXkFtthVZQ4bb7QOeiLw9i0KSkORPzo8noWDnwMLRGsXGRGJqyED
LzSC+Q9mmd8EVq60dVNSg1iG6QjLs2wqiF/IbNDstEDgXLbPPTwBvGJnhviuEaZxTjMim+uMR4zL
+H2hyfMv1dTDX36g/40QqYciwr7mf/yHh4DsV5/Ov361bZoG/9E92/z2q8WkRxBNO3+f9PKzxNOJ
no9s1JIQPT+zr/iTYqm8JjyJrzSju1lpYUWGAGOYEmAsZM2jRxpDurDV80oHUnIj574zEZAz3/Ab
59nFICnsQaVxZUFfdKg79yrSYE5LzBDSEl+evD16pjgkJpB4j6udBh5mi/IIO22u2CqWKG4lPi6D
keB4tSJ5cGdZ/PGQneLef+5NpMSGcQ8LF1TIqZkDoVPVEb+aWv0WNzulSO5yicVmvNKq+KTcBZzg
PLUzxJh+M004PmjFUWULTBaGCWmItldn7m0K14VO5b/PgFPeLbFLj/GE251h3OrSPIx2AijjhKd+
xHShgLu+qArNZYkoCDTm7qOeipCKmHz4AqFukeqPIW3xqFfHGB8fipx+CeN+ZQ48VmV20yuOcpdB
pMY645/ftfGNM3l51zAvHSplKfEtVWvhl2XWmQm+hGOu7dVrK9r0zHQIyXwefJURXrA8NAKn13js
FHAAm34Z6/yxkVbHJMlvLXy2bC36w8qXv1v6DpkargRGMozvxbEUcYJaY9D2EODK5SRqDNFt66BN
zdGoK8LKslWok03cCGj2fv1Ie8eITq4S0zpY5ZM9RaTSzLABiiE9+46+wzoNFnFzvKQdGRrvz4I6
ZcM1g7JGleiALFkhZi8t2r0A3okWOa8wfjAjEMuu5agL4/hLJVnLmL9/QdItnwDSMXwbBxzrgCo6
kGm8y9HE4zMAN98P1k6DxLlhs0qz87amjgn4H94eHN7vO5WX5qL4VARa6/vbG3Cabzuv1fZebd6Q
fX0afO2mIaMjCyXOSGnFsuQDx2grZef8Ye2I35wT0tAt13SF4UL7pWv7de0M5YRsy4mw7cNBgdFz
MzZkzzSgYALXg4wJWo84yDJX7si+SZTASAsiTO3ZHSqDIWmGLaZ1m8uB1gd9v+SNxovSArV1c2da
zl7VEf/E27Fr82GImt1gAYq4E6R03Qe7+ufHKX638iSnrgeiYZjqO/39GzlBYE+yngLSMcQBzo99
2/UF6SnOR+Dj2lkHV5GzasL03OEssdJy7vB25sl74x3l4k79ibIAmcEw40wc8p6RSxLP664o3u1o
KBfZkF050dhwXjGuGgNzB/y9abjNOz85myUvSwuKckl2wleRXOoJvibO9nQmenzGSYMkgPKmabYM
Ln/ShaA9yGP6IG1D2MWpJMBz4cUcukYUwRdFV5GW3oiNnPWlgkjUyYheDxsv8BKjZbEaPb/SkT/J
2HzXuduZ/t3ik7MnaQuPGPaQYK/3aVYuS5efnWQ9r4XkYnVYMzDCAwF6Re65r27HO65sd0Q1xTiq
KOjBvOFmsGjdDPO1jiHntBMczzlZdTURZsnISeKIWzTQ4HPM/WxcUnC5aY+akd/O6vwlzF1SK484
aSziiz6NktyRoYnnBN+8wHgwl+kH5gNhRavoUrW2cX1MAw3HQrKCEE09Syxh8Krgt84tMV1a3gJk
NbyXPkV6jHMEGREjnUl43Qe4CBgWp4OZyfthdu9jbGUWPmFgCzvkp2SGhf5jJN8Yr9fT5bSJzQPW
BLtimO1FFo4/g+I5m1AlBelHAE2ME59/OcK/A4yZ6VrZxtdFZN1Kq8ZJjzdLCbeblSmFGXJ8QB8/
NdCc+oK/29Z8vvRyGuvGUyn0DVbnhy7Q1pcrJqmjs5+KY5hNW2eC45b3wUOfNsTYWveaFoP2YltP
delyC8+U9iMaYhwwYnnfGwWEJvenPnOvqX/IADGnFBQHo/xKpPFJYjwvVo/OgcHpdTnUuny8LUPn
LeqOQkuu2ojoYkez70OQVtTqNE/qoBMthSeWCK9V4GwyxfoeB17K5QFUYf6az2rG+ex6/N1Bc4Hq
KIVzLcJ5zt7bTIow8KJdhOKcQ2zWJ9amh6eFUQtslMgGcJNygzq2nrclZumpSkPLCnUhDcGuNaer
y0qRLaWZk5EHdAmjV3+uftdMcyHNmeQsPHUoOaB3HqO0hDnU7JT5TJTa95ljP7cmsIPEgMvouMkv
bz8ifRSCEQu87OjutfqHyFiaxvgAG/1zUu5KekyS4D8fR8Y3v3R1N9tCR+ggBKuOI+fvp1HQOrEr
mtIi+Js9LLXwMUD5VNlsHn/Wj2j8/7qYO829S9+i/kA460EhtEafQ5rwePyXkteIquMfPpoqAX9x
klcfzVV3M2CdY/IJ1cX0S9mQwcZCSt96aCe8ZxSSqCbeDVUltiSmY8647pzkrOq4WbQU3i7WXZLl
PuB1REeOmZ5TJ5uGY/wPn+ubC/tfn8s2dR1oDxxR/3aA2x7gbTaRTlND0Uqc+MuJpru6JGYIztsU
RR8TDAK1j4Yyedfi+ur/4fdLy3JcCmcuRvntuXQ4ktNtVva+SdJzDMcVTyFngocTVN4miLtDlIQI
VyUWqEojcPrTr//NkmGKI1wbOY5OtMC3JRN6oW83nN17UdrblJPAGtrj7JgYz8KPQcihrpkhctdh
+8wI4Kyst/S6Os6VwxERnrJuJOQZdmUWc0JLegzl2ZezQwLtKWzYhjH54LB6gR5OfcpWtoKHGCyL
fM7gNYF9BZn3wcO43e85kpPKipaDvSQ9jmIb5A2q58gAfcQqwkEtHZaCoHr2ojJzT3sU6fXRK31V
QyVnckmIOo/6M6Z8WzBOSM7t+GgVPl4/kLmbJ20uM1Rn3BpZ7sulA4qhNirEiRyNykvWg7bh2QoJ
1eK417q9Maj4QXFrk8Mr/FYs6dvwXykfUzzd6iGBeCDe9JH2ZsKIejW6nI8TLk3dpZgMWqZZBaEJ
HB4ZPmQhvBiGHmKJhhBEBSdVI9u2o/+CWcK911AThs111PVPacJTsMb4bEQkgDNl8Nr4FNX2PYbQ
t+pA1gcmwY1icZd8sbCLn038+RlcUwio2rTF7dWxo51yPHX95hg71MXqIP3n5fPd1OOyexxLEmPv
GvR933tOr0hNQvkKOG49B06ruVxJpXkQDYcd5fFxKlB/98YmEwqE4XjpjByMujzZHm6HqkcwSnk/
JdBs3SEbV1GrLzXa+Lys91CZT+RgJCszztOlpmc3Kp7N8Yd8a07dKZclCkgWh0t8FamQkPPFwRZk
CuXRnarNW716rGV5n0Gc173w0VV3HnkVh5x8Lqp7roJeQeNtii9U13wWTbcWA7d218pDGOIH2eKW
ZNOHzg6ymnCAFtJlVEEzmVJafJKsiVbydWwoq2BxLhcwH8fPZmxoY9wzKktbTxbKC8Ntfg5tLP9Q
fRq/O7s46w3PtQ3d5Az7+5kqUmagCTkS+4DSRdjxdnDpBN0abKex9bVVvTrhzxblZV1uMi39U9f/
mxNdyfeYWroSid+3RtDMCOFtHdvej5EfKLjzEUtNWgduyb/qQJ/wpnKwGPvpbfqH7279ppFxXWED
DQpHF7r77dy26sK2W3rdvQNNipb6fpT88g67Q54X2rHcur+rMXktdOMQt6rzzDdVab61hXulDBmn
rC7XaX7nIqTjHhJrPQhPdZYxSnzRA8AgPTsOHfe02jXY7tyYfokynC5dUnYrZ8Ky1NB3wfwyDzqu
yJEqgUxHg7HZbnqLIkafFO2AwsXvs5tc5nf1tgg9Z6kaQQtvfETAQ7wqVwJe2R8ez29OdSVrpCux
GD8xOfr7ysijmpiTVPP2jGEozCSHhDGwEivc2mASsUo5gf75LEB8+W83vEfvjV8Qdymv5dt6mIik
neLS8IkJpgluG+8FlrACW3pcb6hQJ+B3DZvmyquh0/NY5pzjYvJAiW0svmadZ1rp3nMQ0jV3zr1m
NEcsZ1GSmfpqnNmpAl80xCAxaz049fNw283FqiuwLpMJRsAbTFPcBTPY06Dq/xE/X+Ci+k+VjPoe
3yoZJVzFScnWDYt66+/PtnJk5CUNLfQspx/mUeeIhdXHQhnZ/ZEvGo4V52pOu2NkDcsg1WFc1nw3
Jr4Uz15wgnUXAQptIGSTAMJi/ecXIcVvzgUPMM6zpGSCQzH9909I3RdMSWC4e9OkcaRx3XQ8NA1i
c4axj+OE2L9z08VVc5SuuIPSfIccDklFM63yKjgmjNyYVjT6ajLKqyQvuEd4VRiXXTGPAirRnkc/
I0widJ7LDt0QhpN90+BSkAFxqvLZfm/MJ7xLvqaQox1e2zvU7odmpEGRnrUVFrBJOd9KU0CVgY4J
AxtDRiwCI1Esy4KLomcnVx09w4zpfZL0VzFqzuwx34uxGHZpXwjMKYkKSUYDU/mfMTF7FsC22c+o
LcJdPpHDGfcb07EftJp7pqXJwEybVRQTaKhn1k1MUu5fWBHiIb5Y8lZY1DIzDYsR+081NqpLEm25
0UR7TPDkHLrPVHUoF4RRr/hRtuTO9kvqlnFo3XXwMq5tKu5FJfPHfKqPrRqLzDI4J5JGkHznk2gB
eYptb0Sfpd2uCli7lDqPTu1Q8LEvw7hmQCWZZvXmoS4AQGROh1Q3+N+ppWJGV2Zp310OJQUrOpJ7
KsjeMngpzBgRGOPiDamd2kfhnVY61Ss1FsY65oTy8qB1/HzRcihojo+ydJphvmXnWjDrYd77I6wI
qR6CTZnPGCoaD2mgbyaj+IQVvshUQnphGj+MkjFZ5dFVMJD84Us0HYhMQ9wxhxiLBxtU1e6YF8rQ
wHPnxbOzcOEWuB3COqmgv7UYOS58v7mGGPI8CofxKa4Q2NiunAiAX8zhxmv4XnpVi3Wb+WuGYIda
ba/LMUAnqZOU5+xC22TqxZXnCeVnTTn0f7pMEomOkwur89I0FxhdIW6tOWTG11THVDzhx7O5qTW9
5OS5Hk1r8Qiacy4vb1wVaRXBgVZs3l1egAIGUqrXoA1+RGb+hRr43kvr9xCAVWtOWqAFKzeNz9gG
3RM/wKrw1YOuxVZIHAnqaOe6WcVUKsQXxXrz0lcvFO9RE145c7zFBRX6aMcX7CRM5pwJCWmRXjpf
83TeUyZ86uaBa6Wv8CvjswbpSR0wUqOsc2ebCpPzVJQA6ik204vRwTzUoGmac/jMqGYlPL6cOIRF
1NK410Ae+pjfODmjiqLkxGK0Bmik+w+uL7EwbfigKauurI9WgEhAs65dQfmesEpUHT8X1VHwTi7/
mvKwzEpK3VFvmN5TB9Wtd49jCzulCm5aDVYYo6iOPMG2GK9rxOwjZluYH9XMocyTS6IVVKUTrqbb
ujYOCqeoM0CZngsVCXCKfE6/axxzM43xXY2JTKZnj90E6NyyiSsdTATvXSdZO1H+QwHkNaseqOwt
HADHhaDcz5N3U8GMWs1bkTMCmeE5q5x3tx6wHHauenU2m11yUjdLZIpdoWOGnHPWmU1wVqvbxrh4
dKkOJdobW6E4nbU3AtygbS7XMSpXluieUr/7wWSd3E/glSK9EW55x4CZFaosUq0ZWkJaax+UB4fc
3SRYwS8S337WfaqBsGrOIf5LqglWOHRYWQlEZIshleA45p+2lv8BSeHcshAv65q54K0GFw4jLTX6
te9T6x6DDOZx7trhL4LLkbqC5abpPU9jdexsFZkN1zrQniMTPmhiTNTNPBMtYM2q55hFRGg1xcPY
W8ss4Kt1tvMj2sfYWaGhi3jXRY1AzeDgMtz2GGGAg2yU9tilI8mIZMzK+SaFQIfC86DO0suZG9gs
XXMIHmTaPVgc+DNyxCahVmBiNgNfdj0HTBThR+eAReoz3uiS49Brp8fBCCn0OWxIvnsmq3Xd6PbG
Cvo1FnvIxWxydkX8YMv52Y66W2bebDeFCv/zrSqc3yAYpDAyO4SJw/864u+3aoN+tNOj0dprJpGh
UfaGzJw37zJkazzEGUYGMqS0o5oHQc2gYeU8GDSWTOQwCCtleA1t9lDpjclX4fa4zAZFbBQ7mbnE
rYsjlMTXBrZKP4i7y2ILa/aU7BIHvzTuJswJybvwPBxLMaMOKldfGEQ2kbvnldK/ju7NgWpDC4Yv
ytc7dRapywdlKUEZfTzC0cHcJZuIsG6MyiHsg1NDF5gTel2wJ8VSXxGFpLxzVEHtCv8HbJTHsIAl
QhTpqcmqXYgrMClDzpU9cUQqhJlxnp0y8Ii66FzkDO6Yz0ImQvRg7PRPRvXwJEN5cIOfrQrPyTCu
lqoDtxSV1ERTibso2ee2BcqrZ9ESGGCRORIkU+HQQwkLZZeqhRhIxCH5yJXICBG6of8qgSrCmT2O
cgM6d/bJlf2AjQRzBNgboTsKPLXA7tDUhvV03dndjMdkBOGeIwY3DH6SzrVYMomnI4g9lLpBFF9V
vvXoQU/3ww6LcOgToxEQNdcTK1c1972cTpchndEaCsIl06ljHegg+E0CkJrHJ7fFCkFNMBRgEnra
h56Bd7ZJtc3AHTGQOrsDV6RqATwJoFHqVBkRKQRZmu/sMDjg5H+c8PK63FBZNd03Mt4EDFUxS1MC
KoYGUbgYATcE//+CTqmKN8rsteblL4H033U6anmrO8MnnhuczcAjWVE96L13I5XaSiuPtZDcqlwX
EGzWXe+GOObcGpq3aGCbI7SNDnFTblJb3GpTusoyHr+Rfs6VF6y6jp+p1pdoHLGo7fSlUSCoP3LK
dfW7G4Y16wwbJFXTeAzsF+pDRj3rbTKICndr7HRFvqvUFiIGaq9N5cpIUVSgYXpGIPHXHVforEVl
SBz2OE3GT2qoZ6qB2vQBHwrQCVhEStCfy/CuozNTCFOjLg/D31WVU/5VIOm5/Q4zhfg/cgpCh3Ul
CzNa5kS4KKB3cMi3IvkETYyCkyz7fvTx3411/HfD7WWYWnbGIc1ZambFhgYNvpH4wOQdrhSNu+7s
/hrfGooaMd+EDIEKpdy165UfSLqevzpDzrXaxaVIszVcvGnGLqOty400gDj0EcSRCr7dWgsoKL10
tHkfrUbZ1WElYOCBJeJo2w4E2a4EyYcoFst9PwFAVDFJxVCyLmMuvBfgsGvG0ubCW//zIfi7thI3
GQ/PJSENeTkifwFxmd4GusCrYB8C9fulhsFmwLw1C0FjslsvY7n88y/8zWCXSFUpFTETIqWnzuRf
fiEZz/U0kK6xl4H1IN3wjrsKQwaDSUsQkTpU8Ua8rK83lV//oZ81/r2fJR3WM0wYnzRR/zYqxVDH
6vy6tvdFly5He6B7Bgpc6i5lt1W1Rz/Tno2G4Ug06wus2tOlRTLaSi37bsgei7n/r2PFBgg6z57m
3YKk+u1pZLZviClO7T0paBEEyPYxHdsrsMJTBLO89IthlbgfY17cCRIKZyruf34bhv1vzwTmqWXa
AH6eJ037O+oyTMypfJwMHgZzcFeeTJN1qvjT2CLYNcWklzqHTk2oRDqjzkAWQ3GJinmtDdZmpv9o
Wl+J8MMfNuEpC9eK1okGymsFRFbVUUh7KIM3y1eKqhUn0ruaP5L3dIoqPKXt+UrLCIaqmRg041Mc
yVvCAFAltdFKNhBBo2BrjR/wJbe5gyn6gEuB1mknswYV1C3vy2obS2VaAT938c9ZF9yGIBkL3S0I
fWkrjHkr5FZqPIOgkptpbiZ8w1GjFM1nW7FvAXqctB1JgOKywFQpXw66vk8bzkaB5LSGe7ekdny3
GixG89zslXYJQ1+mSbL9VJQMmnPKWnls+vwHlDRUsKiKpdu/pAmLOR8CrKHi8LZ1zKdL+8gSROKZ
6h3kRfKjGDvq0yYil2I9JPLQUDMB7WADKynPCnprq9CUs0K4Rs8HURhDC1XG+ylJkS6iU6iXt/ZM
cR+gJCIju1zIlLMEhu68S2djpw3Zj3gktdXGYseEpU/KXLySwXAY+juhBsCqRndmaGrp2Ct9Tb/O
HBqWQsJjC7PsVDa7nixyBeEE2ZOvG9lKby4VfmeCA8pUJ/88tMzFlHgfeuR9RIWxK5gKiCFS4u/x
Oornr6EZSXbH7sAwzR+lTUXuE1ZW8hQRLzVcuv2mrh4qGAHLZuTqGSbvZpA5up78Mwm0uw4W5zbO
aOxy7RHT7Gj536VvGNHo1+lDB7DbI4duq+wPJ6T1b/QYdohrketr8l/9ryrylxMLHy4oCQQUPUy4
iRmt2LpzfFIDSsVDTPu8pCNe1iEp97p1G1gall/dKg64Nyv1mqryGAbuixUNN4qOlyowReAAMKuC
UY7BSfGfyFqjmUh4F+0ULVjqCODMGweMYKjl2e7BXYOk3FFx3l/GyXKw6+2U1l/rhtheXAM6COQJ
P2q8i7t0rerqS3+iWvEwBDqoZE/jxz2rUJhcP2qxAYmOJltxflTShd7+EbIUpGT/HVdTT47ZIOe9
qZuO/IYfBgMzKrKikNAk/dLOyo8ZcpRn6vgQN/IsUedfOsK+TE8IXEERNEJHrfBTn3kQ0s/R+1mE
0gH4dWpBFM6pqqhLPVGCYxGPQneMG8rIbvrDqfhvt6LiQmG67hiObkLC+3Ysa6WUlLZW/BAiJoqo
FfU5eBGMUPFyvG/S9tHTzfsSXR+6E9+JN33/PmXGU+iP+4hAB3V99mrK9YeP9ZvnaUIZdxywQDgq
3rd+JcQQdqhMfHgvk2/FkJM8nmT40G3rPODN2EskL1F+x4b04EiXx6TMIekOf/ggv9sSmCbROTmE
UcNo+/58CA8JdYIDH+IEEkmbOKfCNd8UG0L1qI1bfHXmtSraxv9N3pkkV45k63kvmqMMvQMDTW7f
kLcjL7sJjIwIou97bECmgRaggQbagkZakDTQLvQ5SmX5MvMpy974lVlUZgYjSFzA4X7Of/6mkShj
WX+Ujs5wjjo+tCn304RIoShZwc4+2G26McUIE4GHXuZcODyINVq4nWyb5a94sm5NoywH+DalEd9l
lWp7yQE/q097ih9m5seMDUsQTYPiKlkJtU0H3ZfPjGhfnal6mAeGIdbKDPC1a+WSc0SN+RmgSe5E
CgEp/RgSNANy6DD3zkJlUhXT2//1U5wpUb9DmxmvyW2Edhd5OyaFv6+AUmIWtFh1gkttOBfkiYRe
u+c8cvJF1KbY9PDz5Wsbw3NaNyVtr1WDN+mGOMF8xQ7vQ9bMkRybJiMEImhRO3gLuzjIHjJafadH
TS/L8jqhBxmbatnGPcBNrVVLx4SVjudSt2LbjoK9EsevnlR++QR0yNldYLA7pWaxtTJ8wOuxfrbL
7sEMACzbwI9IWkHTJMeRCYOBpcDBD4z3TDTjFnixhU8jg2GSZayxO//1bdP/lXcSpZh0j9QQJjPg
/v1ti7rMZf5WBJfESKEkWSmWte4zWvsHv8Z0fGiXvRM/q/7roFCJFynXN3dhXrN1J1kaANjjyfPd
tsWHkrcvMyuv1D4nH/XLPLAJKLlCbVmP/qfi4RXPRPavP4P2pxEXj95xqfhg7OmWmIuxf3GUKLmw
C78o4ks4+ZvIplOKAnG03LsfU2jnenpJqaxcmxikkTLrr3/6PL7748KDkeAw50Bm+idOpUhztxuG
PL7gX3lu9PTeN/aNtGAEyW1Im55YoJJ9/2Gk6c/BVA9xVOJU3jYglNUbPGW2GqI1ZYKAPVhIKOGq
lsqHP7wmcf3WMGTPMFurU3JkQuMeeOnestjUHWna3inqhXkrJDRqgLnjF2WCg3mSveYGrjVVZ9K8
JSy+GnJZDnFN4qrydY6ohRUbxUEI4Goy9x7p9SLJG5P0XMIStn2hnvHk+MKR59pm2hZF9KlLg3Pi
WKdUemMWHNEDgEUQf3RNEK5azpsUO+5FgyC2R1oAbIK1xSD0aoXz7D9ZuOJfeeiupTOzsZGaWchZ
fr9whRIW+Hep/gWvtWvQQlq1a0jQ1mdSZzf22GOS0HrlgAuN5JWpSXGdMPDAs9k8GaG1UVwwuMSn
Wo76Jz8Ai8lAj7IUV6leAfZvEhWgxUWILXFpOSNQmJsbDshkXNJJt3BW+9K8ypkIMbNfnUPyhWBq
GfQMzFvG2Is6hsQ9PivYqq9S3f0gE/I+T30aLQKVitGaWGV9zBP/UYv3asFAREnB2ysXd4hoEgFV
LhogieT0FduuUyoP+BUES5nCJ1J6qCkDlWiKZVhV8BHlGYBc+y039GzbULGi3XzVoq2kiePN9fDX
C//P0zOIxLZuOg7jPTxh/zjXJpjZElM6Y5XeY+0F0aYkfIvyrMCJkbBWSjRJLHZ9eaEMp+aPPs+Y
4gFhVWZMzcJ0jNsICX3Q2rfekHpRiWoi917jaf/PBn5/5gHIK7bY0xEwqvz6w2aX4VahqWOCzTSz
z5knOgp7q404JksiIfym22hl+6hQfrU54zLT/yebxZ+JZ4gmqf9cfHkpZni7f79q7UzFBpCZ46Wo
JBYGejjzK+RlwB2iZ+jIT3IcseKVbuDBYCyaenRoQhcbHECOjhNznIxXib2MMIv++pFqfy6FuDwT
kgLEZ96uPz7SXKPla4lkPeta/5C1w7aVTA0toNyQrUBCIsm8yrze3aAlJ3Tdx/8qINsN9qbzz4AF
dm9ux+/3VsbGCDJ0oA2e1x9L3UQffMvMCjj0FZWqZF6BTkl6avJtx1jV293PUeEUreVIKCKmD98i
G4XahjAErJAi5nBdztuvtIwjVH9lRwHvvP6QkoixlESyQi/WzHzRk/n6VfbQJUR9GUwuAqDXWZ3R
hNlFkNxNPjVAiqT+dU10ctBJa9qT2+hwjJisATR1SwmqNRXwVGV/hn354eAwr9aJuykhjDGznx5l
XyxZYfO3N0W8g8C+n1+bIVZ3rj9Ka57qM0teGj9dpFXWI2ADvIViH3XowWzN2rBnQFUemoc+V08l
gM4xUfufNeAXLgeslym9gFzu5pYoSk5FOVJzWOZ1npuZYfxVTWxOU8lDlb9tNuA088tgsIXlgd0D
+yqfRIb+DIzhMferZ4chjayPx4Y5T8T2NuTp96jziXsjtA92tM+U9hpUHbVnjvYszkomz5wPbpPj
mIvnuoo98qqSm+Lg5g+OM1zBFKedXZtfE9wEcmnDJZnxAnY6lRU77ZLpArqDIMZ4Ikab6b1pXKYU
CjiifpO1pgyJVnx7PwqISkdQqJ9t6EL2YoQwMwhmRgkzYdavYAcqpd7Mn9AZ9rWyElP/YZX6IRaM
4QYTm0Qvp+kPiR60ombnGuZPbIa+Y2GBtErdaDpoWJjRpy4hq2NarVWMdAAGOJ9efbNcEt4HySw3
oTeMyZdncpNm9qrsH9V82mZd/TWJ5KzCpfVJNFqYsX+fxy+6hiUkdfICYqC74Kjoa8bfRA4tDJYP
lQxWJo+trv+dOiZ1QKHGh7LQDzPxldWVxHOdJCQ9NGNOi/7F1daucRdM4kqkch1SSghjT3ginCqC
B0AK6i1wvb6sbfAbZndKaS1tB7qJrIHT7oZrl8FYgfUmwN9DOQBwunBZK8qxQyu26EznJGcbacXQ
caYnAxNvphDnggrjwsG3d0Ntk3jquxhnMb6cNH3XFSVR1xbmJ144raUsaZpKHadQjuhIWp2awjsZ
5HdoxMpABWveLOohX4LQU6M9OUQezKQRj0BREOnYIOLKxuaveg4KolYbgTlzg/iMwQULbz5H8v4S
KvomLHods21eedUWp2zKd8Ka4GlS66cDnVErd49ur5lEVIxAynKbkwMPRdN5nbhrnYIurnFGTCbY
IjJtOVgJyTe8UKsYA4TA6wsQolVs9lQ+Bmwn7Fvvhq0d0tj8jmM8bIYNM0JjH0Txj1BpsmVLfKSc
3Ya6trIs5ykLqoZxj6Xtuw5TX2Xc4Jn1yM6v4s6Vn6qRJ4XMRV3iOHdOVYMr0dcM55FKWOF3Pfbr
Mm0nSene5ylzzXnfDjTzUxThJsOtNoHHifVe/N2UFhnggBkEctuWdnY7yhCJuTQNb6eFQ0PpWpus
bi/iCxc/TBLBDKh3xrDfSlZIKHsZar1vJ8VYvKFQ4ZZ4g3UQWExyeiDjimyC+3zv2lfAUk2NwZJw
N3rPgrCHN0zGQCXTiRZnWOHQjjhVtOiRSFvv/RWKXGm6VD2SW/WVyqyCWovfCLIJd9CfEb3ZC2Gk
R1cXNzXawgRdWSHqIzO7CrzHCnO8FS0maYCnMt8oFsvutRdjs0KqvyqmghCdTH9rxvSxadJHTfNx
8iS2yZ5IxxCP+YBVRRneYgaTuOER9BGvyzrolmrhMZMQyYuaxai1Sbx3cTXBPgMefAusyogwawBc
vQbUDa/zem0E022obJQu4U0TkbGqk0Qn5BDG4xhvU1/5FO3YLsrM+5wi9UWwl40IP1csuwcdfz92
G4zCtqFTnnUzVJZEA3ULsLRlWglkpe5Pz7RfKm96Cafyw1KQShbfzcESKN3t9EmHfYTZefxqNslP
0MM7jk34DrM3JflHZrvozMkkzKXHoVaPy0BVbqowh60+qMyxU3vnFdYNidh3lJE8qhBR2EQct8Xw
o3b1cVnjggXZ/8SihGmSGgHJ4O1RDMmhFPqtq1Rl0RveITOVtyBsLwa5ZpD9a3yjeNqBS/6kZ79N
Pf9B1j33MiYHxpyqpQZIZ0/pU4SxIioA/HgvRgdQLR3z0GvCQS6+3KoJDmEdsxCxRFd0/TJh1+mS
YiQlkTqzn/xa0b1mLWSF6UYqwNrNWZiAKH5VH2JrXBvZXlWmiyzpZeJum/MpWJ10jZHyK7WskyRQ
y3/WOQwM3UISYx8aYDNc5p08/ApKNo551/OC8ODqEx7ekgiWl2TWVwXC4e46Ke6+CEygAPqFgnoL
j51qYWX9ZxvFV9/SOQOxgJfwnO1RerotIG7yLTL7xi6LGjzYx3r4pYO6yMjRkKp1AejH/irPUC87
OUW50+BNqoN5LuGTLQJ5qGResSl7bF4dyE56KUAW4JzwUVRSc83c2lex96ibxrlzVDzcQH5yS9/r
5GXOZZ1j8D2waaBdoWXIde8eMRLuJZtFjqZ93eBEAB9XSbFTGD/XRXsWooU4GTCILArctHzy1Qyr
+MxlfVv6Fi59CPfNoXx0gLNc97mF89dH3KbeTreKzCaFTFQlFWuhOxmBclK9CfeE+KHgiM3a8CGL
jR+K/0sqh/AXuHRh/VGkyEOKmxyVFjGNbB9DFcfbnRW31kbOnUaA6icPpkYRjdkPIbg2NDJ/ZPdK
p41mv5Fh8aRKgZYqhV4KJnFrH3f0Ph1PSmOf/BKeXYJ2c77drdSbtg70RWk+51J/2AbbVC61Ti1H
NolW+AwxlAAQc1ayrrK0dK17xC/zl6JO8L3Te83Gt0DLy2TU/Skn4LOAMIlKJi49nOgc8gGubQk2
spn/jUT5XfI/ZpKu/BcTNajXhG+SAl9m6rkK8AKp2XqRdHHgwnBL3H0JazsQkGUkbVUCet3AIFeV
NDZjRsCyHrdGkpmxydi1ofHcu0/zVyed9S+Fp/Nx3DOhDYwe7hsBmrOqGEcDKtMQIpKzC9XIJfzB
nXZxWt+UotrKRxjS4S4tIZ4NatslBTTyWvlrns0QYCJ5N97W8+116IRf6H6/SwkWSlUa5rpk1Fjl
QZG0CyWiiJHlvuFZZ2ZOA3pj3Kmh/DH4rxzzmBH9Nvnxt+SWT9TSSW88lfajkvsrpbdPbWCdJNPD
bvKdr+DC0dXZ3ei15ySANF/nOzX9pTJ1S6Lmu6FWmz86R+95DP5e8M99qqw/2tghXz7A7NSEBRB1
AAZ+bK19MKWWGTjz38tYFO8zcUcVzO4HKWuQbNrcd96smt8pIDfKMUIo6Yq98alEypGna+S/ajV6
jIR+Yh/cSsitCSf2ApijlQEBuBP5WzjhnVYDGDpVU6+61rTwNat2oQAFlFCsZFJ0FjRBH/fWuHOY
+XLXJjqModvZuv1mGM4SI8k3CZzrBLD35adUEWQuCCY0kgd5p2aZRW/e65HBWVsG36rvnCaIOKRN
6ivNN141ph5O4lwQZpDuVBD/NJxn1NcPcMOwCkPZFSTbOzFiZr0yiTMqTrEGnOUVkEsawoVhhg3A
f0sj8Q9m0O4aEJuc6OEkgq1iZLjSe327kxfeNWfrglINiFkCHqET8cSrTc39UQqxg4ybwMORN7kh
K0a+ch7h04sirb4zEkwqla0cKy7AViBb6CnPHpHi7Os6uen8LGsEDAnoFNno1diThsLezHGZ3835
b0emc1SC6Cy7jC6Ehpt61Zv8D4G+1J6w7kfVJwXmPUDdvLbzqV5n9khOjYvpo2ytZnmDVHIz5KK2
zTctqNgYYFarYL0adfGplf7waeo9j7YBmaJt+61Pi0fuJm1DpT1LSUuQQV0JqvqStNNr3W3ZXLs0
vsS12M8PTY6XMGdGPod4KM6DyxQqO01HKdYhLAKSvNtVedKgLi1zIVsfWhJ8PL/UbvKXqvCkvzDW
vpzAvhUhvS3YyTzrq26p/SV3sc6pkzvMK3raC/nIUgFdBBOAODo3Xn9HI4bDDLkUM7FvhF0xYs4q
t90rsdu/Zmr5KFmsau8eo8iWbzbwuI2PJy4jD1JGYOTOoQuLS2y0L03obXROfniX9zFnw53369yK
1ZV0C5gHP1I73I/wjNVoQwMBYUx98HoKOUkbnzkrM6+1LzAyi5hPRPR9Y+GcnDBeZUq+k7dMyufk
IKDHV3shfONaVrwOMa2LO45LvxrPMxg492h93r8bUtMywL130upC0PN6ZoYi37v7WKLXNq+c/CgS
XS4ZOSa5scaZ/oBV4qHKB2JYtGutsOuqdnIMOAbHzIhXhcHPjDqWZIXZa9JXqz7O4BjdTUnawVtJ
WlyTKC91UHX0QBGxE1H5oWb0IZlkUYWyLUqLFRyabxorjXNoV7jcEd/moB97hFUbDc7FjGtBDqSG
r9ZakgEce8yW2F8fMts4yRO0U3nZy5q1K9tBF7JKOuS7IAiIagUBesA+itdc0AJoEnshnzbPs6Vu
s2cwlJMUWVKtIISR4zDfOWZS74r2axY3ZAPXOtP3xolLb+GjzLJPJO+rIkk++xGab6FfZxjr33vU
GH2gA0D2F/Zt/+2//u//8d//FDX2//7eP+zbSL8WcDOBzOFWwhb6Lf1a/M0UhHOqOo9dZZLxW9SY
9TdAOIevglwKiD5Mkf5h32bi+YYRLcpI07YFbs//pqgxJtm/h/x4hR3meAhzdVuDPPpH7o4eWoaw
oly5MiNlp85zxJIo3AG+rvUty7yrj3kz+FqMBUk8ZjfMIdhB/ejd6PBlHQ2VE5VEgIisjLACjqli
7ZLi+eonk7TRhzbcqDvLbO9MW+FvEviMLLD9cMIUow7lOn87JokvntbCJYWE4+pExGYj6TAm8Scc
S+g0Kvr+FEpzkWGU6GbYKfQYdRPMayTGL0lycxV/N38lqJHBj529xemM3a9SrlUzHAiXp1HUkOfn
Xtcvh86Fyhkny+4t7YrPUclw1xo0NoEJa+WGwKJ0IjnFH8ggHiN4zmUOoGml6fzz7NJ4B1ZfOvn3
1FX3yGBfHlLc1ENXxzuL+BlhqljORd69QtNJLWx9VYQt8aOcRTjGv5rMcTAMs4ifwvMaGsCwnKrq
RwkR1gyNF4im57Kqj33S/hxz8zUx+ufB6uOlg6eZKT4ZAmEyihMdbifUsWEcL9qyecGbNWBuYvWr
kKFyDeyUWA/Ccf11bPCZsR9Ysk5JB8J/blmEyjrLCMy1PJPQgRTQYPQwFZtsQDWexHx3ctMi9Hno
f6pB2jHgKPfgRl8F9nby0nofRlCOBRN4NQY5miW9y9ov+aXGzY6IbNhZI8Y78720o+yYtbe+HHa+
qn2JvJLu6emPVFfJPwgeTbU5oL362Tj2C/m8zQJEfM7xOQ+N+92ntP54gEzCvDlKR4vrb7Qq2LDT
X2JsoHPFOA19+dUTGgX3ZASq5V9CB0yh16KDKppbHvZLMUJ26NycqIV4gmyTP455dGbYvyS/G0bG
VBOfN1DlEC3zy8fSHD36otRZO/hSbRrkbOsqEwRnEByru84hEWvD7Um/cWswt5K7kERgBkGPAbhd
SVqQg3NBLRCyB6QBtOjEAHzjkha5PvNpMfc0FOSxjblKtQq9QDnhuzboO7VTOCKTcVGDcqgmPL8o
JRdC2G660dTqalW9iy97pC61/oCSf1w6aVBvchumlzaNayVoXulyJDYkjQwdgsYJTUg19zhVwx6P
bNC5JccNGQolbsxjJJ2v0RgiWvh2MWs2tWjiWGzrdVp4r6n/kTndujbijaoXh9xxHzoH7m9BqII/
RY+Fkr/AEqawcZXHycuv8kGG8bIpKp4jQqHq5gTqvdVeQtPXFnh0OR3dvW/+8Az3QF+wwqjshXB7
DYUGS87lY+F3y4M0dzoOXNwKHTIApa1eFAi55nfTOCkuzZ2bd+smyd5UzkakpJCZ8ZOP1fLRIFBo
gf/Gu9qfchdm3eRQ3k990C5iLTsknjjaOpGmVkrIjRLuxxTEFXIju03/aKnGjre/ondEj2ZUKiX+
9GCUn55l3FoHWkJV8qNi8EFNj0iQIfHPMouD0k/0UU5PXeBnLkTohnuL0zx7SEPEEyUo2ezalP9o
lPyx0AaEhWW6ys2Y7wHXb8X90BnU0cnTyi/D0YTpND+lXBwVTP2dulw5bYndMV9pWefSrw5PPv/I
QHyXpnhels9GC2W8OedFa+Ih7DICyJW7GjbHGNgWD7/3xLLJB+tSDN8i5aFSePkV+KwLVZSvTaHd
zFjd9GUAQy1l5IBxojUIBhga0VdqJn6MURtuot5cYTIPzl5ue6d3lq0Bnq+mTr/s0uisW8o5jDOx
CjtCpGMsIaUMbq+O5vuQVKuuFwgxCBYxGRANU/Sc2ATBZBk1cYblEKEmBwgwDOwmqI9lD8U1DPK9
q32Y+mAvoBsCMrOBkEGOiihuPzM9fe+LXRgAfdl0HUuYhEdXpsfLzz/W5kdcpq9Gq3CzhuAFVH4l
QV+SxElgHUI1w8SdPZhPUPvpCra4sQrc7i77xPkDVD7eumWq/Exd663NgMYKqsTBfCq1Il6TSnTt
xvKoykvug/CWTdZDHDOJ8ZK3msR0xon2D+KM0MjgS9B+6boycfEyy68vjr5mXiYfHru2I36oiNKz
fGAtVleL2tJ+ga+TXyyURya0eH45HtuA/9QWFI953Hxpfg14QJgDB5T3MuBijX3pGUk7a7Q424H5
qjThxY60ibeHHcGJMOwMrPLoTB1rymcIQVcANYa1nIfME9yXpM2/qwanw472aWyZqUF0nT+Hqjb3
+TLwmQ9IHkmOXsScPG5O+kEp+V6kZT3w3rDpubIrzE7zqdmM/kuUTKtojDYhXv/M2IhVtPzsWqIp
W1SqRfKIh/mNcHcA/Mv5QFbqzFxVnQ9VfuqeQbq/Ym6+Jk8A1b5pTfaqhek7HgcrDA0voRY+Kp2Q
qe3GBxPXbzVrHvT4AKIfLhpTy1aKijlr39y8DklcplZfQd5dAw31ewWNDjKXqi6CTD+lzXj+7Xfk
iYMvTZBRydh++0N+1rYgxGDqi3zpR6kFI5egg7Xn9uwM6UdKoPk6xE9pYQxgABRKOfnimHp1Kzxo
0b2AHjdNdRaMxhcNgQmj6X3qWrvG6+Ebb6FXyplqgUsWHi81BZPctboKY08i4ddqmBeYezoFus72
2aiWE4pQjqzozcRzCAcj9cODgE6cSgEMQ6RFEY1PSUHmDkYy8uqKoCdlKiFdb+dU2Q95FJu2uPtB
c2VvxZmVREA0GI+YCtDdZ2uzTuj2aAfldvD3o7Go6cXroyuKtejqGI0BKCVsrVrv/OWkTOE6zcSr
ZVCzIZNYtrzvSxVOfFVixPSFZlPKD5nKtrwPJfYIhDjuG1QaPAb9MBQtKEGsNxvdyR57i3PQaJ11
H6YHi80F6hc3J2yJEtFZeKBIxG8BDwNMrzWEtIvymgJsp3wkIzBc7P78nw1B3EvFYzqahegyAaNt
skzwCFroTbXFOqriX/A7VexbMPG76mQqG1T420GbIBsTlkbhURvBrovsn+oQ3W0teTRyIOB2KkFG
dAzdtUJafoUsiIKu0VC/HTzAbYPiR/fDnTvYZ0yPgqhcKla1N4Lk0YlM6rua+i5Yt0l0olK+iGbc
GSZmf8Qv6u0uNfJvLcFQSTDPWIh7ERCwGdXYYiqPitVf1cLdEPO57YbxOUq1rRtrVyXF57FEgWhn
VIVu4j04gXds+/gDnQCJcYH22WjADU65VPMYW0D1Mc3ce5yRKF5NWbuAHa7ROruHgEijCaSodKNL
1yN+FQzplFBbT66/LXvjEOkStDSHGtYdQwGo0pVqDtjQmdbByqN0z8a57HQZla7IBgImkK0SVRZ8
5Jb2lahX28PySNKwVDZz5N9a016SQXkAxhIL6Fa/2McOGXNZeOv1S8dccEGo0c4uuvem6R/U3v9S
4dY7GNMsRkhFKzuNTiLjpNGm7pXglJXK0VPGxMd6DoG87fQktP4XRR5/gAi9lDBeFZ9lIxnezCz3
AMibaVHE2odrhOex0UOmmuNL0gSXVvN/1qzlQPGvo0GBr1H19jgmbUFkn2eXM81jj2ChI/rP9OQU
W86jnw+vRLzpwNRH4TXv6mhhQNm65EpJPxJ0puG6s1JGyvm7h1NKNeGVZaYosyIPUsqxMbSbMYbv
bZmS9iVkDu2rpZDbFlY40oEiEBwU/QqD8keEN+Ri+uXb/kOnafc819/MiWU5th48wnoVJW6/ohXF
kSXtt5VXPOim96SqymM6aicmn7es1NYlGQ2xRRyxXuC59fdO6O5hds8JzbBmjDfxsiapvCOx3Edg
s+Dt/ISSRdAG8t0R9ht/0tSuoRwjkgX8Siom3MrvXEaiD9VRJSE9IindD747ctPplt9tjnKE+dFn
T7J6TcK6IGnd1JJNJW2/SGAHAPocWX0N2XrENOEwRlS77j54JLfbZo5ZJZQprpzWMoEf3kvMtDQ6
EwuA8JjJEPiYNHhdaV+ZwByEHj0zqZsYSS9gMR6xJ2G1y0D5osToHjA8Imm+ItiqLxB4CTLoLWJj
EK5uCEk5V3SxeaHdzbjfZ274Q/jj3VOGJ6UFvRUDyfKhi7dj+Zzn0QkkbY9dB+LwfZXi+1X8akr5
7KzqGmmmxUJz2VCtR3wyXvdNPt2Hkmo09QlP4nxBEZKeiIVeD2a/98WAZ53EaBusAwGfolJ9rg1o
VWBSjXYIkPiYirWPQvIofFN514haJoZxPxTiwuxnIRrrJcr5DrU5bjW4cgsO4BI78UVGzDTtZ69N
NDpOqi43WR+/8YPPqUkrQFjsovVZ9I6On4jYGrq2UZSBWaym78cGHyKluhU2GUl8eNd6BxP88gzq
xCyqb3KYqui3wNaelJEQ6dYrCv4vW/WmO65oTFGOOQRh5B0yloreNki+QlgHXTzdUth05LE+Kn33
s2xyIqJs5wsjxkU/IeRvbeiDfWtePLbnsO6vigqDYEB81XawMaaSLmsXYcPLzPXCNPG5rYYXYTWH
RKfmJDR6JQLMLplkh27wEpTjSz5t9IZVDjcUPgJwYFoaVyzvD7l9VxpmzmQtk1W+1gbtJsnH/Y1u
8KkxqydUq0eSLnFb9k6erREy0r+EEJosmXQkhvStdBROHv+BCAu89ZawyF5rcqCBNZeWWvzI1PIV
Me4j3CQfLvmUwSeMBVx834L2nDhrV6ZPRL8q8qZtGTxtk0Cd0tNk+hdlRrskwzlGK91DdKCGbkiv
ngb3bSDNeoiLawOHxKp5IL6zbsgYzEm/5tyjwTCfBanYSGreDJ/aIa+C+8CbZo39JtgBXvyowXcK
vAWpFpmlqlOArQQBc9ldjPSxjiiphm3GPs0T1mgKGRMM2EMiR0M8Jts96jMKANqV6Tswor2nWM8u
qd8D6d8xKeAqS5TiaPtkpe6+CtF3RB5zH5LDbRLE4a8edabZ5IrjgnQoyRnPyRsnAmutpacS8agc
yTGkfnQbnCHzi+dGu7qqLtKuY4KrFOhPMpgvVZyTsImjQ7hTKRB3HZe57hicaKQxeyEZuuI9aHRz
Vdf1ryTyX9RRucpXF1/svdOZZ4bxu5qU9ZSw9bz7GZK9bnJx5JtsLdog33Wki/S00v3qHS168V6b
2R41zzWwol9OgZ9EN7TtIhHdzqn3WWK+Foa5UgfCWtP+XpcFjvTinvjJlc++yukjha8xIxxg2axL
cuVD1UxA5GsgZ/+za+I7oer4wQ5HmF8hUyrxrCjJVgxGtygqFAtu9NZU5pdVbmoC3AKiBfWcq4B8
TDPYPXSVQ24N7AIMfXE6Yd36in1N8CIm6+driqddcTRFe2Eb+CzG6N3Esh1zlltbFzRHjnFQUhUM
KdsCPpwUiD91c4965je6/qPT4M0Xw3ayKoypxzGlKQSs04t33BGZyFT4M7pAVq3QfsCyPY8GNpNC
3z7pQ7+M6+A1tsrP2IjOpZptig5h9NRdizw4wSzWVHWTB+a9tKdjpEZyzM0EMrjBrzwMhrGFNLWd
U4yCZkMAaCfxjcQ65KWzc0b1uSnM/VhEt7GwD3mQu+sphtwX1fKN57AV8AGWRHveawV6vdE8qlaw
56x6jpiT+y3jZiv40JrkanXRuzOIs1rtI1NJD2FnumR6Bduhi61lZFX1Rh9MqBc5bTNPaKdF6meu
MLUuSjggWjVcSkIOaQKJhbKrc2EFbwU+YKn9EoU7xcEPVFm6odWwbOxvrSiOI4eNnrc7lXCDtetP
B8DKbJm53VNsaKCs3UVXyi+/aneY/yaAIz5TLGvcDsUp0z0GlQOCYpCfTW2pBy9SnsA3+0Uqfcnt
gBHKMoSugVMYXCShnTtVKZdxwFPLsui98datYr12wt5Bv97EGrzOSAMu6NXqTotzs0cwFjV4022u
WpAiXHRHpF8Y2ngYahu0S9q4tMf8G62U2fwsau+hMew9ePO7W+dfbQK4O9nFc6RcLLO++qUFrBKq
vwbS4xZ1+Vxn3EqSjEm40tSjsPIvd6qo5/RPJfX3lmEeO24Z6+2YJjwUQs+WalA/oxvf5UV1qIPg
XfNNlGFAyqPtMVtTX6Eq32wp9Uvcl4o7tSChbBnQdSMrwPDlkloKIGb6aQeIf9qUjs35EXv1k9UN
d/JgbzjgtTndb97rP4tJ5WwbrkIgp04dZm61NbzPSKDtsOsi9+fNs7mlBURDX8dO0i1kqTqZlWSS
ERvCYWo6VLxzQz+27rT2qumoqEYMVk2emYAhOan1ojRgo2Hj+uE03+7AmFBPE7IV/OgzaNWFkGhr
O5D0BSXvwql80RMXw34DZEl41SUq8tc8ptrNjOGr87lO9Je91LXP3bpFtPBW8+rzDDZY5o9g4JTD
IeYAxfIJthorBgKMYTb4XabEwdWVsS5lw5Bb7UgQvW0tR4kHp2oBEupDMPIJwM1gUy4NY530Y3Rz
S4XBbUjgrvD5Js5X2SMP0GiHGVoBBicxxzauPF4pPoqxxV7LkopEbTPE4JzQXq1SgW3oHQkgCdHw
YtrQqgIUohnWYWkaa2j/UL7a4geeE9nK1+xzKvxNkIm1K9rHVDK9Z6DTK1LIM+43fbm9qKUWNwZA
LLxfdS9IDzdrWhoNlrVvf0/RwOtOs8AfmEHeGVfujXOfE9QeJozf/8UA6fJ3qvW/dKzX/iCzkOMY
S+i6BnNDEy4Km98T1k1DaaYgDnIqoOirrfrNEH7FJmBv43wbUnyZDU+B0z9IMGr+0f++p3gcC0gN
pTDh/z/G+1//8z//n//0X/4wxvvtL/5jjmf/DRWBUBES2KrLTOy3OZ71N3wObUMaHWKXqvOVLIcW
9x//g2H9TedBSl8WVczTv9/meMbfBMII+T8kmnxH898yx/vzEM9AQqC50hYAH/M/ivGga5ZVOGXD
laSc0nyPok1gEZxTmAwJ0rXh/zMZ2x91FSxTfuD/JezMtts2k659RVgL83BKAuAgiZYoW4x9ghUq
NuZ5xtX/T7G/g/zuXslRp+NYIoH3rdq1a9cuWxqX7HWwvN/t2j2r6SxtmmcINMryDG1+Zh00lgIq
3l1NJt9O7WPm0vtSmkPJELiKi3LhzsFmrNjjUGNGEPKItv723v7H7dFl6PBv8wuPj+XxyrGNVZkv
/d3208itZFNZofZmu2sQO/QTFrr68RfE2+V07+rRnwrclGly1gVackpkL2ZnnVXiUqHt6iys6Njr
jMSUmLDiHxRRVCko03R05EkQ1ZhG/5s94e97C/7zmdmowyidamj/NaLSEacZ5nHnt4aFh11h7XO7
vykqvsPK3bFvIjifcbtDxDz3GEjb5X62Bh8HwL2O9P6fH+BvthbyWVzVci36HB4KKoeW9N9tLTKV
BZDVoE9vuQseym1/W4pv3Y2yxfTQTIzxk8Vz+uffKZfx95fm8ss08AkKqf9yBVRHVovmqTa9tXZ7
qEJdb/Dt/aMerf1gWShnjDe9ag5azObv2z//avO3oXj5vhiUGAywOha99t/nXfBKsF1Wn2I345av
ccXUZb5ejHE8z5ODf0gT+y2FwF63kobjTKPKKSqU7MZgM4peHEys7REI459FClazmUVcSfsXtmi4
kTWoicwlNXaZZd3dejwhejw0SBKHklk5dfhaQkzXC62kmGpScUs87bPUX8wkCZx5LtAWJpgZ/VXM
1V9eWStXL0NvqtLuAoxEEOP5zs7LUGkVcCc6tvCfH83v872PR+PoJuPjeHvY5uPP/zbk6ZSZQ7+c
eZUuBasO5cR9GfLxpWfgEPeFKldYrjTASeF3WFnMN0T+7PYBLbVn16CdFeHVpvP5rPmoAD435n9U
vLKqzPiyFs05aocvrNv8hsQ00DRU3U1dXjozOYys/sRQc+n37ULT3HO/ZiucUI2oE8Fjb7U/k2K5
9mv+uW2IHMs5f88r+p/MUgX5iDCmt6x234wp2VPLD7YXhyrdTGiLpA1SOIy5ZxsSfbx/eWDOfx9j
3GcYw3Z1DLMtxt7+/7uTZEmkZXHBBhi1OegJ+74T/A+avzaneo0s+xizklzRLF9B7aza6eegL1hz
scAH9qmLPzdI2txawiJl/HOAV7JoGU43XSmexem6g8nQJwrdpHzeejF2sUcaG5vuD95wY+nbjX7W
jGspPRzaLL4zOGHeNAd3yS7RNpzxK2ddLfqD1jg6ub2n2zxNy7Na4uXcFJeH2V5du8ey1qK93YHl
nWCOq7ushWL9lV/PrLZK0hmWbrhZa/lR6GxTwrvNV0w6UWnapDvGOJ8ndq1o4EJlJuAn3itadu1U
GcQwBpr/ZSb1f4AlHjl5iJCPxYHze7iPHatoG03XqZ2H4xYaSP7GOnl27fKirBY7OHA5TV8N1rT9
8+X47zDJ70U64WFh4BI4fgdpPSYxLiraN3dLqXrHc9lmnyo7C52BZ6EuFjVnjjBdN4///Iv/h1qH
3+yiGCdu6ab++zxj6zCUhpkY+srNOuJWet08Ea5/euZ8k1yrwDw2iX0UsX3nqB9615xwlb6w5cz1
iVBX8vpr76DB0b4P8u8GF81e7USBHMsZdWM1WEeToaZ2Kp8tI7+4ueP/85f43cCI0GIy/a4S6eGc
TfX3m5IlOpto0tx4q1jMxxQaKv8SbI7gVJ5hJlP/hNXXwm5YITbcHPu5UHpodcaH1P5fhh7/B2Rg
QaZNaShpgPT324RoRoyrh15d32Q7UE6/2xxo6uBoVuHg4hR4OK9lEFeUtDnL29JPncGIjDDOw8RQ
GFnQRNFRsfpdnDzcgv4Id3qgrB647lSxLFmjxrIvbF38F7RjEod/S50ypek4NhfX07EnEQnZ3/O1
oquzwdxd9zZt42FMbsWmsJ9R2Tt69L1UV+b8kLUssXls1PqHiJ01a3mKV+ObZlys8kqxgWBghd9Y
dH2HqSmtcjtcx5K19trrutFdGV26suPOMLsgYj+3hqmuiwfe+mfBEJ7r9meGfA5DNF3XHsSgxHdj
4Pl0dpgph7n77NY+TAaM+2kzsLrOq4rnnIhizezwVSIaxmY6hmUz78sJcrzYhJr27o4yeH4aOSYj
dxO6qWg5mY3HxAbLIBr6oYzBHYaahdzK3Lx71Uaa0FADdKu7T90lP9TD+gH7heRL7ex3fn4cdkkz
h6N0N/pbRMW4aBbzbFBgJlPs1bu1OqdNu23rbVS0HbdpL47lmIP4kM5+Y99L+w1KmhE/JhNzX37C
rF2V9N2tkN2U+OX19wrEUs8wokrzvXAsf27AvwsiC37CouKOU78b9nXM+pBVxThZ3PMERQdyoq4C
YkKvut4ljt8XBynCemWp6J5E6i+tvWf8bGAR+2AsT2Z0l59QWUyl/KA+3HeZ7QsAd1lT7ai3jFox
Xe8a+NpInqSLDGptjHvFUY1XPPn4nZUNGwLhZUEk2mD26Vf9LbZuDHvM+ohXSHdKecWsiPfZF7g3
ovvi3gv8eIYU6dOW0Vku8UNAvszOxxQ1wWzB5A8Xxb3W859Nd4sRkPX0TzxkZ/xtFV49apdA/lE2
szLYaRQ9PqvmoY6NoEx+ldUYii2TzeQYChOoNbyjEDoo8VMytqc1yoMutv0etTZ8Rh81J6NLdmnM
7CYRi6moQB+XoHHWwOGtEbpDV18eGw2dFEkDfzXjxVldyVwXaie+1GgSIzEIkTIgzWmhtzqjFtc2
tdkHeyiYCJBPnfY6r3wCtNwnV6OByXdFhcOLpKngJ8ZVnyN4/yjoVzJfbJ2RGB4WZaJjOfoYFoX9
Qeaopmk8G5hQJBbGE3aGywE5Hd9A3NKYEBv90bZ8q1vwVGVYakUmlnyh1+XHfC5P6Q/e94Kt6OzC
YD45v0AOHsQPYu1os9RKcRGfpk69m/ww2l+7TVmenAEStGIzpDOHazq8LPz7fkR5pSyB49BZsXZ2
Grr0bhFZoIC6TXJUeYstOKXsWIyNMbIWW/DOyO0YFyAU0vHZabwQj9eXoYlH3xlEM06JdDDlEMvh
Wug/VWVz4CbJR2kr/FCn0a+xZIkwN0Z3RdGX+ToDGtMnaCaAOpzzj4bNtoyFKjjBMB4Ak7baLCGv
6WU5sz9q58Y4YRPGqpv/3IbM4t3jNZHmO45cQizeiB3svPZdaKhKridjsN1sHtxElFQUTNmKFxjQ
qxxfGhrKa/lepNFZXi3qwV1F/JH3YdL3lPC9zXd3vEWdP07WbkJFYbZPM65cDTtKTYf6kQLXTK61
7FzImlPbe48DjSQD7hhPMl65zddmUPPktQdug5/gIjA547Vz6mMjG8TL/FIxGNqVydPizTd9vAKe
3sYpfcpXXLhFYTYYHEssMYYRhWV/q9P+BI3+vHGFWCWCH525L+jh1+wsaYk6rsbuV2WBqF2/eOON
XYuMgqr079uDKhMl+fZhc5yxPT11sKEYDR2qFskImQ1Ru192RTBW+YUhm52qrizrXAPe3U6Kdq29
y6SXRX8nzy0/ju7deMeFy6+NO06ruxoXPcSlfPVOf3HXJw0Bu4myVb51zcQHY7sL7kg1DaTOZCcC
MlpuA9tuTz2Ecuqax19mjGwSVlrbZ6g5+uE2Tksgx66oUK5zfuQVN0wn6agqdWoRT70MXYuXJTad
A28YDtDhmzAmRP4xpCEzzNJrOwkLYaATSPsaC9cxIMTtMl68mPWZS7nv2YrQddxxcjUQk2mtG7d3
R431uPqAg/NWVns+GmJAzkmJNAXxrEe8jtotUEn4rHZacXtjqkPl8vED8OEPRm04q2N9lMzKVvtA
vjKO7HRqisdnkHOeJQqVSHPC5IT59Hlf6RWag9FHVhTIaWdg6NCOo6/wEN11fEkxINsA7zGfu4RL
thc3lJ9vcQfk5/U93wXrn8kLDLTOowGbXp3kNYqHNTJUevsMnJI/GDzfp8rKQ+P+8+DaQTxeUZHu
Wu7vCsCclLvJNSEktergLytDxPjTe5l7ct33AQMKoQgwlT+QlvnDQiHxkdmpvvYaz8fob00rrsmC
KfDSYLyhN1gL67zh/3+ygoGWz2TZbJwZr1DLh3niVIgbIQBE4ZHgZXNAJbjLX73ICuYq3JafA9N3
1RBGFBIZBwlX+cfPrw1eV8et55V5Qx8SfZaGlwuycLndwvDYMbpmNBJ1nIYFg1Nd+sroWjDN/Z7e
DgOtgDi7jcOSXtCUYDiYOmFWKeduGfyiZtM4So+uDi3VCj0W8uLnvV8raz/xJHtMoyxwNHVPTPzA
iIv53uYk/5kk/4jXOeJdTqSKk3kveVmYjUwxj6/uqB4kZPak8BkhhNXb+5mumeUVIFH+fz2eJVl5
Axph19qPVgMH5KA+Obfxs2UXgcZYy1Qw6z6B1Mpg3e6rt+LJSs5x7yj9YMFJWWVNeLsKsJE0XGeg
rTr3NZ1gSxafJmRiHQyPxClHhmAOCjrBAZNvpEaBJXM8CusD9e+gjNmofMmVozv6TsmcncOkdqJH
bOteA3fh2LrVu1wnPY1Di1lnc/xzLujuQbEppvqxVpOvW/Fb17knLbtu65P8h+NafxekqGwOEifw
c1MEUUL9WAdar4b5wkaU2VfihuVJ5l7Zyr0qWvyG0QPm9/IlEMAQYev0CNtFUDd4I5OApiwKhrw5
pZZ3Fqt9hoT8yI0RjYCKSdNsNtzN+sqptBg0WAOVR9JBxijGgRGCcBpMHIFgdgrLz+wbP1xOeKzd
E1201vbJ4f7KvZO7bRF6mP7xwWBSMQyrdUSWgv1n5NMMRHuNwrE8VfjKxNhVseRpRj2tAXZw1T0k
2n1W8QnlALkEFraMfa+9s+f0L66X+oOtvJZcS88BTOKQGbGLMtmPqRqU3JIZgChwk1VyBhqvgqfj
FW44euvbMjkhVV6wDCNjtPe45l8n1TsLpHYSFj3ubKKZe3n7gnwSFPXikC6opt6uwqE2eGzKf0rv
e7fyxKBvkBOzjW2x+NYC5FiCoFu+QfQaeod1DmBT7mNaHRkhCAQHdfrFY9fUOFhv2BL7Ltdsqeg2
sY1IosIClyZgwSh/9HkH1JrxBkWFV8RhnX3KAZVqqyZVud4tU4vA3gY2RDp+xvFDjY0d3wO9eQTo
eKIFSUaQuLoC8C1u3AhgxbYaNnjwkwxjVjZuK8B3qyAacoqqFi+LIP+iJOjSR/sRXVT1wybFdi1X
Pa4Y++XSAhTlNWOWESwteBTPOtkYUtpcAlKWlAyp9NiZNOA/HTOc0fCZYhGI3HAJ4jgI+HHP1d+w
VUVyNJK+ZBVgDQTranr8IEP54FXCu1SYZ1YBXvkYasgUyjwO5bersL/FckuHENOvXQMrOXFsJC2A
w30akJhkxCHc5Wlb+jAWSIhmuBvNvehPPc5SYzeHlvE8SY1bhr40J9306YVTrW7zXtKrpGy5wqAM
f52ZdJCxGWJrTxk1g3Ei0GeL1gs7g4mjYAMQhflvmZbHnLMIWjMJOw8GdPIVQv1o7WpI0zrfaF9z
Dseb6sBV3AV9ARp37EENHJJdxuWREzmicxRYakTOqfFQvX2MC7Jq0OnAfuwqpBc2J4QlXqFxzUGM
EhoFXCBz9Oea6g2x1wjeQj01J0XAtKdPigs2xzn09ABjk0zuNafSdUJPr32uPeetJED1JWeOyJhy
yzd23SfM3VVFHW7G5pccasFKg3ZQreZgEYcwDfgp59Pk1BFdjiMDjmsOCuX2SbkkTIob32I+mlYw
REVUb3rlHJNrmMN6lC8SSnNYoj6nA5EwvI/IMgZhlnV9EjyuLOwfSgkqHqtBDCt0qN7UhUsDQC5I
4YTgRwXmAQYU0JG8Oi2nGCTvUQVa5l1gyMYMg4TAgfnhjNJgsm85RWZW4Ly7hT11mOJc6dmqObgW
r5glbo4zgsjHiaOnak8D7hU8UdbXY2qNioxgDjYTyDTi11BPyrlcgIP1uxw5OaQr3WIy+WQ+S9rp
IIgnau/EvKfoidrmebF0FnKxpxrQsc3mfjCBdQ4VxAhK91hhzY/hrczMfXD5pPjtOQS6BkEeiyiB
6YHNxAOGCBXzQXr3a0SBy67l/ai0x5iIMQEocIXAynkLtpYsKJqU2fLHecPi/5IRkiJtfWoj3r8D
W2P6i9GHnnyN/nOsCWcEzrl4n2fbp5JerDtOfQeBofIo+G0gSr4DLSTpd3lUjHQwkAP5atmfW7bc
9/jo8F9b7cuUMgcPLpLyVuAlCbjmCkqpngxSRs9I8WxfPjF0Z2gW7d4evjX64td0tm0/5SPg+HGu
4k95tvLIWUG6d3bzAGcCEpLCETY3aBuK+6jHo4eZjehF4Kza8b6Hm6t3IZ5mXEqQJonea8lgTMG5
0IglowzFcpQPywTGUdCuNSjn1rZOQoAkxKp6kYxRHws9ecClpLis6oSpN/Gzhmjt7k6yPnGp6wmH
ePp9CeFIDmHtKI8cIjGxjoYQribkQ5cIzrpd7ZIUjQUzElnfMzxqkFKtTh0XmsnDgNXBviaiPDfz
C4LOZncPjNmOPHgKeqE+ZnSoOIzxGF5b/dWF8ZZjFG+2zxsTkqdQiGiZBryD06S71gPUFliDCMzE
GHwoBEaz1SedWmsupr1DjdXmPF1+QcywkGN1IUMHD8ZAW4vAM6PdMlmXHLAzMiDkvWB0dHD5aW0N
3iIWuPEXSVcz25IlDMgfy10WgMakiM/6hp2sVzIH28+JnbF+sOwGAMiVZQQhoy2UAO24+rvOYGXz
JswJGB82YEYzaOf0JCUwlfO+ibxgjVnTIUXc9oMdCj5060UpZ7+164NwDQ5UnDplF3t0w7kxjxVR
QgGA6stwLkHvzEIIp2e7Q9iq9zJiqgfiKUrdMC5vY9SGE/uGhcny8E1VETMzvxBYWRGgvfelps54
PhXuPJT8hvKo2hPMdQTzeR7W3F8EepuwawwrIkg03nIQusfoBD2/Q83wgnAZTmo/C0uTUxuVBBaB
WR21jBuNBGXH9wZCJAWD01r+1LLC89DZlO085IxPJKbTM3FXWtHwjPIKpMxRDHARK60YBgFVtHAl
ROeMlHS1jTLImCCUfMiZzVt0yvR1N2Y2bI8jR3E4GThXQGY4fADiwNTQ/yNfFUQ/a8PQtqpPUiWX
9UzV3J3U2H6GnPG5oZ7sBYrAYHx2c/gsCEtKh30MeVPhCnv3cSAv4TKbuz7yu70QI25avztktswJ
FPKMAKiRcCWNc0c4E+cmSaOz3FNykOy7KZYfkfkIJhmBR4hZoQBXHZooXp+UHvrKwf/fPiHKonaj
5Od5MYDL9A/2OrDVNcItg0tSa6TTFV24ZxwqwJoSs3dHN54M7yq5eclZikIcZvKGh4+5n3JXy6PU
Oq0OxiWsqyjMZxIsb9emjpQ735vEGkHGJSbyqODAO9o8M1/YBd50Wkcen6cEGUzdxtuLGdPLsQgz
zXsM4SyZUI42DINQMtgYPBJeDmqgMHD079Nw7z6yhbXJvPklokACKsRl0HhneJu5JsqDR+VMewQr
QRw5dZBA5wdjRXxf1CjwBms3CyNZjDf5zHLCdZiDZC6eBbQqINW56A7Gpn4si+XbenQe1iVgAiDs
YkX0cwyeYYhnYxfM1u3BZKUIqIGcZxgV0kNRTcIN8qMYywrkR4966idHBaAs1ATL7gI9CZcCSIlo
cMLKQY8wb/ue1wz2UgjKcatyHA+0ryzCJfaBkpZbu5kXwWZuBRYjRct1lhperbE2Htnqh1LTxDAI
aTegn3FUym/Wvnpl8WqUN56xma5BBEVmcX05Iyu5l0NbeVzsN2w39kLz0Vz1sVyUo+hM95gXw8lx
yMNavODGIjRPBgWewKj+0OgzsWNAzlPUpV+Hwqbbxz54zpgJ+taT5pBP0wumkSfWlNAloXYkf6Gs
gD3Cc374VjBPPAEH5BVY0YQCmtQBim3JArNKhOdqSwkif02AgNKMLzbUhQRpOd6Zwnelkpa6Xhhp
aFkXDk3J1kv7gTnjXgg4jpQ/oJcVfMJAvC8B2oCeEs5ecnlWjDhCv+uqE6ydDXnE+xKUAyGjtncB
zN7cEDj/yLlvOhymBPtuuY/9GjBwCN0CwaDVhzoZQ+VoFyneY1T7fRF0yJoltiUak2L7k+cVx6qC
eIFCyDuAIgdUZ504vkvx59KPZ8mecfvJjWGYJH6wFb3yIXBrrq5Zf5d+E0S8LyfPkoUT1DFs6qPH
dBWqU/h9hVcjZKTEeeH6CqznNK/DaRwst/Vhk94suPNCgdrjbwrR+ODC1/+0BgTKCaYVytMGtMrF
kysppYKEpJmyvvcrfomgX4koNlpiTa2OEnrrAcu/+FNAeQFVnebYvTU74Y6kzcNU53GAMFPg5Xtp
dBBEC2ZHJKp1rRrkHmXXCmLcbgIN1QEWiLORkOAmzKxrd/wyUt247BarupYpDM4NjIl0NATSOFKJ
WXNg0t1oMTrZYvNRlwgSWmv78ZW3wT3JFY+WQ0k1m0SkCNAKUmVq5y5UnOQtabVHWSI4YYI1K7w+
bM0hVB3tLY2eEqN6YbzSYtRNYEniWBQTy5e54T5hHsj6C0zWTCaFsmMXEUDVFqmqFU7x+jG3xBVw
pKPxdzBN0r3pWgjYx44Qg3iSjPbmarxrDneDSyRYjTWjvF3talMIjddqZrw5PQqvRsSrs+4g5CHC
CUL4IafGSrjYQsgtlokcl7Lg/8ht4T0tmikagm5BgQ8WarnWi/Dy+NKszKZQjYpSoSa0ygtn7JDA
EodRR6xnMwS7DHadxP3V9Kk49lb7Cu5hyJp1wlzSubNOrnrrGeKVxpTcUcxUfEEeGZtP0vaVyyd+
7O7ZGKbzgPhBp5YRYI63tC9EkFwYZR7PsQ7oFo8ZyM24BsAPVK3oafWRCQfyL/P1cM8RBzUHjtUm
7WsqH6TcCMzYVFWVz4Jg2gEu0WbSjAZRwxUuNvO4VJec6X1h0EeTJXSze0pHGsyYxEgcxtOwjXxL
YXGP4X3F83kn2AUzlietLAPsLUxlwk/UOCDaCfoWO6TpRdK13MLGgNCuYLDqhdF3b2eP1c1MmPTh
8eJ18+gMC6Ug1/ShhaPhxcVxhdPgf4VmxSXUt3KqLWxEsSDdqcOhYMmA3NSJeLKQ4OUzAShyDgmL
ofxsb+QMQ8CIkfEcaLClvWzUbMvKLVlAKREBjmS1OVezOKIewh1xz9g4GEm7TDU9BH7eOg++rV5V
HoAI8zJiiJRONh1boj/s+R7uSzpVwjNN3uRXwCJGUUovyEg+vU3xA6NF1wVUyKuAH+LjNRNEBrnq
QZtIYOaWKcRdPO0xXyZXwWJT60VwG3p/sQbwJDGlopUwaeBvQn5HjwYKXHqX6GACa8Cw7qkxcQf4
ifl4XNDXhmjI15NTW5fFsk5tGT+pafXcRAPCPc2fNCcc3bNNnExT82gDhuX21VP8JP9c0PToN0hL
DouFVQIRRcCMFHaPjgZl1fxm4Y+nzu1Bbok+kpA9oCc4uaT/pEGBaGzV4vD9H9k5uZShJf084yqR
n6mGvWX6QqUVqpgY75elepZvXd/UjVw0U6luo//IFIiZY2QrETUTe03gMqKdNEvpyx8knCY8ISp6
A1JWqp+6a1+Fd+n4a9LJfsACYY1NYHBDyLGNgxy1iZ6uXRLOqd6F+pdutbRNDU171GHe1hxVd5+s
iS8KgK3tX7RzFxnHxvECjQFzeKjOQ6RUtueGYk9yLKLQvbCc0/o6pD+UCX5mERDFaxuvW8z/bF8W
9ZR2dOYnrAdx8UxDwQLCSK4bOseETNcOocYqXGl9C0/dFjZSfoIHtLl0O9WGIqS4MbJM2qbABL9v
d2nNWnUSptp9VNenygDkG78MdTtnPcwE2U4IQEtYTbpGhV4d8ww7O8oB9zqxj0s1byLuqGUiBoWs
0rwL826v9klPe6DddKzzF9LDzsN2ttxnc0SOnPCt4eVzXnm9L+r8LTa+D4kD764czOhnrBfC70eT
x5Ya37XGgI6UzpomRjWOwnS4TOGMI+RLAVVN7LVccg27gPk1Kb5wPdMELmV8pVhhbFwFGXM8cvhN
ae4JUYm2DFU9fjW0X3SD1cdEPQ9oI7lwTJqTqdAWgdRUMPMwSTUDq0cG0iW8m6NeBM00+ATjSxUw
TBrkoMIcYYWAFiEGhOiTHgNmjdQRC6ccoAv6F6iXT1Suhr8uU4ijQVB1F+GkhGhWzISAuOx7urxC
uI8u3VEBiiAb/gbwDD6b5Vo4xzUV7WXyTz6cPe6UJI3e+3PgPefRnwa/TSMPKMVNiFbpoD4UwngP
uMulGWGRGXrHuWHgTGTTXW6m8GZdwSQA7Jt9FVQQDQOzCnZY8hQoXrqtCORSaPDWrLDkZ2lY3EO0
LAtF6sgwFUUJ2Edi95wSvydgEkdLvlwklJ/2JC9KoEmVloFDZBAiKydudry4DgQLe2VSQQnNWPA6
BMFLDx5B5ZOKc4utZezGoMrnI7Y8Hb4sQVRQk+AodQDj6BddiVgiJGP6UCa8Z2mAl9BCgmM01TyK
TqKeXB7KuyAyF7pvqTfUObhWrGhsiN1tEvtbpIc17odVc3dZZN7LlweaSY9SnqwcYGeZgmKr99Y4
nCODBAinIsSuze12noyeWfBj1bz2RU8dd8SMCjP+d0xQGR6jksasYXyVZphCKtFGk640p6tAHTMo
+9r4ZpcBWiioSjoaPIb2s+BuJ+a7lX2MJSNRZXeW6yW0d0d1GNMrUalhEY1IQyxb7zG0o0Y8zLQ7
Avyd5MOFzpcQAqz5PDaWBWpNvsq7F5ygezXvY/QFq/NUB5fqn8Mqh1tesG3RpIXgiCCGcjJ7P98y
lh7iyXzy2C8zaQcblCSV9wSjskJ4YeJ5cMGdkoSlN1oCeTqDqOExrRRVx54/E+w2pZ+Pv8Zhppgy
5J2QnIjKjUbfdTZ4KFWQgTf49L5AMUGogvXNliqGDRE91cOe2UA/RQ8mTKAI58vhrhfvFrxJvdnP
eBkH9kAzZ32KFxj95ZLShJByJIPLqsiyHUTuiKe0QsuLIiQvuBGbRt8eIicDvFNHy0GTwFrM1tGo
G1Qd8Nok4D6FHZvQf64jLB95fjuWeQ//SmxrbyLikFdcWA7ExIXFfbj3UjkDv0XlMDnXlFftEqCm
ZXtKoakc86XvoZuQe67UfF1ELx4RjOHQ2FD1gxCIGS9TV7gtxM+eSki4FvxZnkdDeZXwspFcEbIE
6SFuvB6wDRakY2b/1erRV9UlAbZfN0TBoreQNkCPW/DIQraFUr8/1ej0K6LlzBlvgiROv2Yo7+bo
he2wO9wvUbxSF6pdKGjRwcqBDcsQA2rGB06q13rRD3IA0JH+okXSNttHa8wvqMtOHuejUz+GTAlS
SQMsDHc/mjIJIzo0UhoUgBxh8VYOjbUcKtxcVfxniORTgf9VFtrzR6sbuO46oY0kgK75qWTTcWOE
coiWibZ51n9oDR09NMEs6sH+6OAplAcDxEbR/+Ha7Fo5xRtbSR8YhRfoJvFTb7AmOY5e5wT7EFb1
Wap3yXCfNSxM3FuWwrNzpRmsy9Dqt2JkkQ27jEsnZO/WC3/84qq8Q7BwrypfF5uwIx8sTWxkecbZ
TZ2LPAENFaugjr6bXzbDOq6YXBZL/GuzZckShqJO88dMtUzlquf1CyMnxrC8jFX5YAezNnlyGpdx
YUbTOQu55VxmJfraKy813H42Oae6rl/ZBkewZ2wutpEru+27bJpgefh9Sv5s1Jb15Mbbwjtwvthl
eTJj89BH9lExcNrKaod+cfMump98tA8UJDilPfcMNm7TN2MZ0IfjQz6xomuxT4Pi+jpQnRNXYsU4
wFLzBmSYgu0bwZKZR1mf3ada8TBRds3sR7Jkf01Fchjtz3rATwEZTf425Mn7wsheOpU/pN291soZ
cPX2sM5Hkq+q6XHy1o+omO8V3l8pvkKqMb0LEaya9WuiOTR2HFlmjGlwDW2lLyrVMC4QVNppM8Gn
skoCs3m7/MC36MACWIVhAWnw5HPKMJ3mZ4bh1+4fhhs/PVomM/Vu9qXQFWsnpWgfbx81059DenAV
HBMIDM1SIhxnNdFUfRk3ol5kHiI18BIrxCf21LgnugiXKavYFiX1LHqPJXmSwnIlQi2MpdPFw+jX
DWXjk9pOLwbILtOfY2d6mVi9hxH/s6ycWTaWFIz1q71F58c/O+VzjZBYCGymyfvWCvVu/Rg15dSZ
nCM6vJjPnvURtWBawas5xZubmv4UO1isVy8KDgdzkl/muf7ajy8mQAvbAAaRN/5dobAe0nXOigpA
7KvXduvONigeY+JAmbQfc9b8AfmG1df20anDD/pxN1XHcGQ1uJ3pc6vlz2uzXGXeQz6N4w7nhdPN
bWD9ijldy2L4WkeKn+jmwSLdll12UbfsR+OuDEHk5S/VEUvD5SR/s9/67/Nh+mUw0sl0YvbZ6/Wr
2xUXI28OBmZ2AZvMWBw0XSeEqYpLfJ7W/txtDC5SS2t58Sq7z0gCtCgTMu86fcWy/1khVMJpjOcR
lSCGUih9OuRo2nztuPZ+X5pPrMjUg3VY831r1STb5lc2o0Mv3fzXyIiHFBDqXkm6I77d9B1L7YlV
juKiwFiplnxR88o49EP2y5vwKW6YRGY9Ha27AV8b6arVc/3UrT9ZUvWKdxObfgeV8q/I3+qFHQm1
S5FXKkiBOoXuItocva2pAUgXXkzYjX9uafKt7OsTfxioHQJgK73Z0BiWfvVMrBZ6Zm9G+MZCea6N
xY8bnltN5OkSdnXHjfZhOe4ZQf0PozNmMnTxozI4A47G4vmC0rNhXaVFoW/z2DlH5lY+lwob0rA7
GrdviC5RoXrjldJxjZTc17fxtmDpzFzZnYyJCdMU+U2ahYMeP+sxLZjW45CYWfcxuQXaWrR4TTne
jHSC55zX2zz2Z1a5mkiy6BrORFYosvxXkoPneDdhjtCFwhaHc1WNTy4ZAOcFkAleLyzN0trCL5pZ
Pc7TtJ3bXxZt9V1WonuP1vWgm04R6oZC5OCm9VaDzgeGmLleO1LMs2GR+7zkGrdVaLMxVMznLzIW
0iIqqQcdoeECn10+J6l1ZJUdhhfDGWHcsdeiK7bqx1XJU0hsmn5IB00XQM+Klh3choPYkjaHeaxr
FC92t1yHktp1yniiSstwR4KnRdaVv0x1uVLuGq3CIjOek3ikRdu47xaFZQNw3TF7Ok6GZeNw1tIf
WL61G+MqqUmSVxN3Z6V02nU9RUzdIgrs5yNaIH4MYyWAnrRl20POMki/y8jvumljyiWMVpddC/Gr
lH7oSJEJgXJtesCt5VCPLwkz1slqwxoMZ6eMfy7GPYbtZCLkD6NmoAGuh0ULjBuPJginI9PXUWUE
OtYGEFDDF80mqCeOiUGeMb5vMeKdBbMmpijw17Mr7NnM+chYsX1Q0aPtk3z6nkbFyY1Bl108Q3oN
N/x89gP7j1Hsh8UcfWz1+Oxhar9X2pHljPNLMZlfTXYcbg5dYrqgGQQ5W30gxQvaOknQVJ9JW+Dl
wY7sGBJstmgvGpCc2lPUTAed0atc0U92Mr9idALa1vzSXneL5QRs2gZG0yJqwlSZ3oy+QKox4fVv
wIP+ZB3ymyn82RSxFsittKeJq57b676C6rf09lroLD5Lty9NqxkkLc59m3T7uPZeUiV7Y2vvTWur
H/ROv1add277+VVvla/O/LnkfxRlcs7+H3lnriM7l2XnVxHaZ+NwPKTRTsY8R+Sc6RA5ciYP58GS
rxeQIVOAALnypOdpQXoLfSy1VL+qSyi03UbhBwp5742MYJBnr73Wt1rOrIJ2FICHw5thz6ZftiNq
JolUhyKJ1jRt7lyLM4TXPwC0306OPGZDvW0Nsent+tPWxafnO0s9A+1dAuGoaXDq7TPWEDyT9Bux
pR9ta+1bBTKGt2LneRuEe3C6ENslqjvFKU2sLz3f3de6tgX2xy8SLi28T5otHgw7H7lnFOcMZIE7
/UzeLNIPEF7i8IKN99Ya8lvHC7ZP+mY39uUhjf6UW+VOr9+FZYPJam+KL0OtlYE9Dom4z5NVoijf
APDdAd6rsDgo0IpWSNgNL1WYw6EgBzs695I7YWvpx7HTFqMXH1rg93ql6HMfN03MKrYINkMlt7I0
luZY7UIpVlWp38txcu7ccF3m1SUrqovr9A85noOwJCxqO92RFOzcjDo7l7Ih3+t2t3YytQIUsk49
91Cm8LQaZFwDzgkTtimB5kaCB17QPiWMsnXrfHZ9cZORDmLC/u08MJVJla90Bf/KTq4Npx6zgnTR
2L+ESMJRUebUDUixNrD+jHdZTcgGbfw91foNmWHgAuaMUSo0ydQ+8R09RAMqWE0gsonan6g49X7/
M7jFWyPi7yHVORWFr3kHIkyEPipPxGJjfBuBbqny6gQG59hF1SG1Qd2yAUKq2F2PyAuGVbJkEizn
0KKTbVVk7+R/WSf6E8RveQbnRez2lozgnuoQ82jQArxFaepS87motZ0vxN5ItV3bMRP0+NGdqgC6
uHQhcmKJLdeFX15jIz2AbtoWdbmeRjTYeK8M79K4Hr0aaEA1uDVDhoBLIGz21ppKi5i9PMx6XEC0
TBkvdYOnLfCXfvfW58NMoNzOHFPdwH7iThc2S1hnAGrwtq18bmQTG4ySA1bHYrZnSWXLhLtgSOBO
8UxuseCsLGo5uKde3WYQrNNBoGoO7tbhPgq1Q5Pp4bKzMISHEBpfaqHKxaDQ4Rye9rJpmRnBmrss
P2hhOYdZ+Sxi7oPd8Oymnzg0cZapZoXz6cHprFkwvc/1+BNWbGtQUwbFKDzkRn0zm2g7qmg3UDue
V/3NbfKjl3EDE7l7HhXoqmVreVfTBvxfa9OnoRsH6oag8NZHL2RcTvtLVRyka27gUXo4j3WLucxf
1DrykdGeS9u8qCk8BSZN3WH1mXvuFVEUL3a8HWV+0csPRTzSrIJHr/J2ox6fdNEfWz0C2OuKq8TF
EsUuVm+WDoYBIXNIv93UeYixBThhtdcn/Tebk4tDHV6TmZunAHZEunMI5fjUV853nEwP9E0sOiH3
gFWiqQHsxfjago2qilPSaCfTXmpTsi0M6y3VVHwNzKeQM/0YX3KlfqOCDwbYPxO6V78a9SaLUPts
7DD6+F6n1jtEtUOXWT+Qnt/0IjqqYFxXTfK4L80mXgxQaLE3uu+yAxgyYNGZRPElfXPTOR1ef8YV
GzJopL1TPHy1Quc5cel783401ey5WnZTbW1LogKZJqiDbfeymF7h1mldevFsbWtN6o0FC8Ed52ZM
7pMB8mpojXsB3XIDCNtdUEZGhIbsqm6+keGECZoxJ7n3pu4Tzh23sU14gH4ies0o5qpIM8ty19dw
1DK//Zqq5LHVg4+EGggEl/KlGvZxET/pgXiXpv9UW+nHaA3PGh9TMSQfKKPYXDxv4peOsGNrZ74z
QYIYkj2lnnUEkfXTZD3QWPGqVyzFeNdF/tqWPmNZcVYyOREVnR94u6TG0z7o66ZBAUmnXVI5mySG
6J24wXsfumiK+Cb9MQ4WgYxOU3qlXJfZsjmKYnxQEKULLdt0YbB3acUbaN0w2ofAd1HayM3m4Y+Z
Zq/8Pa/6yHlr7M++S5eAssmpQb0TrOcQ/YyV5P+UGJeUidDaDd9m5j5XqDxdphOyKI5a4d3yVO6c
GBqwGOWBgAdupmBXGDpPsJi28JosRcDD1RxiLIEBrzwjYM9udp/7Fe07Loa0Wh9/0RYwnT7YIjyb
Pa0oo896oLHwwxXJkc27RnTvu21Br0Z5+kAklAIvpBIylVVgPGN1WFe5diCxqVjpjLR6tez5Icjs
RWW/oKjCGMQeIvMBz1tdPQY4c3TIbIZN5NhCaG1cHlZWwQnCoo3LB9jVDt1n9sC9xDae0bGTu9Ea
SWg48GQMvVyPARy4INsao3iZwKgS4cqZb93VBC5wYkebZM5nokeP9TDdl721Q6V5SKhPqGznsS+s
U2vhBBS+UTDKG0+NPHgJVWh+dpma4N20k9M03NU7NfHQy4ObmeL0Ieqpr4IwR9sDiZ00i8rvuM9z
Y61RVDgkHaOgPcPh+5ycF00JGu165KJumngqTV+xPcPajX0amMdeSzg0htpe+P6bZhYbv472vTuc
pqI8GhPavSeDaw5UrRh5jyJOPCHXvFOO114pmKTawXP8z74mtqy8VWtoRNWrFZ735pYY/a7UySe0
wcBz0fkNs+yQS/+o29EPrJyHMNyVMQZTanz8qlxQALwj4bqN4W63zm8tnD1l9ZX3Ws1rppQJSmj5
VbTpro8MWMPWvmm6V2oy37lSTvF4n1tw30L7xfe0pc2p0AhKOATjFiXEVtr7xFq/OjBInmnLvZrM
R4rQfd84Wz0qcDaQD3WzepqvzH1jyYPVOqtJi/c5jXWjLPetV21aWABGJF9HwSOoHPdwxp5S13/y
M/TqPtp4cM5h+lKKyebcsbNnj/uc02hLEOHbqJhfHoDEjEKM7JyoajehqXUhGw9cyF3Z/7oZdmHq
c66VL9f5qJ7cKkLPEuPCbK0H/MRPDVNJQKJAalV2ZyK4ATxLyaBKnqwsner0iHl3B2DgKvgiWTAO
hrDfFsNvzuYuipJNnDnnNJiOOFHPEzecehiPacO45taapMwjPlCbudRzgOSlfV+YxZ4OroUBtlXw
+eSzKmNt2kAeZgNxEmwKK7pznOHBauGHZsHsULzT7Pah0qdXLRk3ow0i3Cvv665e86XFAGE9lmnA
MtI9tjDAcbJDAWhzzAXVfGY4yIonGW0jFeggPdnG5q4svLWN2hBk2V5XDrtztbdmQB/4qNo2SLNF
Jwyk7HF4OdXFVKW5aJLxqykGTi8uezgZ3/vKOnV5wR4gDM+jae2oIPliFf2om6zSkk6dklZ7HZPq
krhqbSHfMOOGdHeSfgiMtzT6zuzh18kDgU0IojzraIyHSfRWWOW95eg/rgw3PZY5NLEzXYiVpVf4
V9wvHf2lHIffGI1oXmuu8O9u0/TLNZqRu5A1cJgftiYuV8o8fpXPp5b72yYv/3dO/F83HQl7lIRG
/If4/vKj+fg3P3kDr/X8kf38w9/99//27/7Hf/m3fwFH+r9/7s9sJIu/yXJs4YJFEMTU+5+6+Ye/
0yEgATjSpaHrM8zKIaD+ZzaSFDMBCWwRVe6AFP7MRrL+XoJa4k9I5Kl/KRtJF/ZfwbxAYOL1gTFx
bOtPNcx/YJkMbWA6RmaNN0e5fEE5oSrKPvQyvvoa0rrdWL8OWlwu1Kau3AeU6W8RMY6kwB0j273r
gvAwSePqB9ycwmo8lk168jlyWhw9S46gRvkB5uOSczANEmQwz7/WrM6tKcdpHZ94RF6ioT/Xc8Wu
Bl/DR45oDBy/XYYzfjjU0XgJcUO7HI2pUF9QFnNoODIjX0IC5BCN42ZSK52DtT+fsD2O2gVHbr2e
rhF0zcqK+aq3YABwqmNdDe0P4NdF9omR5r407HXGYb7gUD/Mp3uZfrbD8zSf+QMO/x1DQDzRY1Uy
FjiMBzZjgt6PnAJ8Jq8M12t+YHglrzMPFjzwqFQDwTKPHC4Q8HkECa2rOY8kzTycFDxMIXBWq6Yr
kFfIoFdMMWNRLU1J5cU84fAZrvq+eSLevRxpRbVLcWjQJCWzUceM5HWA+6DcMDmlBtRjajEqD8CH
tjKowuUXcsvu0DbJh1HxSUJ5XBOt2KVCu2B13Ofmohgqfo+KnWZ+CLz6SlnWmhwstzzg7GTo+HPF
KjPGR0MP9kZm0GoR7OPefk7xXWaYu+/cInhKLF58b3u3kIXB6J2FK7AREpE1reK9qbfjGBAOEEud
SXRgIk1Lb93E9aLS6UVLEbtagATmudGvThV/p1K8IeyKkBzLJL3mzguTVy8xr3aZfTdV9TYwF8fF
qWVKduZxOWZuTpL44PrOKcLxT68ZrjqLbj6tMW8qzb491r1BNoKtU55D5IXzTtoBXTXey9z9tZjb
eZNuPnO8wTyfMteTfyL2kbi/LhM/uvqtQQEQOpayon8C9LePgyEBBv4igg56e4tBxWk53/qHHk1B
oi0YaAw5WoOc01I9IFj2tSgR0SxJFDNSa9YoeJJUaBZeuHZnCaNGy4jQNCy0DRRR/LLutu3AZiJF
6Lng2VedOzQRwrSHCY3EYxyV1ovnLVOy5nFlvcn+O9bVFxC27x6w+QYG4oqs+SpajTo7a9DrzXfO
Z9eSUGxdKmNTHV8Pluw6PsdeyYlL5wAhV1ApKQWo2aik/Gxx7TMy10nzbVfJrlPkSdAeqSBCNLf3
daGdp1Bemyn4Suovv5eSDHlNJZj9TOhxI2bL91RvbHSuIY3E3SDGY10qwgQtXn9mpqRcUmuCWIB1
afwpVYksP9TXgZTbaPbHOMxPssi2nZbs7e6lM7x9nUw96U1t3T4LUOFt0Wy7sT3bRf7hUU+jYSyb
3Aq3AM5X5nqdxdsEg8Js0mf2/Bfv7CTd1gTnMPrDNpXNVg0+taj5bkr9q2Hb9ykE/QLeeyN+bGGQ
3kvRY+pVUuTUfiNfuNoGcNxWc8pDbv8GXcPi+wzEGXX9revmlFCBYzDZEsxIhFh0tXPowSvPl4Es
5M5vH0H+H3ujf+pU/j4O/mLEW5iUH6Hjz1sKQOQRcA/uP7i9WQ+nbbjv6fTxkpb3jt1JWqxovYZS
AY7NjO85hxy6NnqydPk42dbvKZqc0wSeHKljYSnQva5YKY7CuJDyEm9p5QbrUUj2jxbmGAjC/ffc
0zz0yd5SIKQ7R2enr68wkTzWUfLSOovCgbfWuRep/PsAq/jsZ7GjYZVds0DubZ1O54SorVtcQq1f
9uAsERT0z6nB7RypVQ3DOJ2G5dxrnhasaYz6aKMh+2a3LoM9Kxw81c4qJm9hShtnc7WNteKmcXkG
jb9gjN9HqblLAmcTqpAk5898ZdV6yY8B3Q5mW1bYPtDasx0eLdvdN4hqpiwYXhrnYKiE/SPOH+C1
G594pZZzbhXxWQ9Hio3slalF2+pPgm97iltKJrS1DhS5tcYrav+OvDMAzM2cbieWdDeAJkXgBN+/
4XpcOHG293MBYbk9VP389abmt2t0wFX1cbLkvSySBw9Dx1xdKNKM8HgFQOOh48I0/qRcsmRkb9N5
4c1030ImBR4JlNr2PICQ9dp1UHK0KzXqqpNg3FRT/9B6+7jUnvKq2eShvvSN4WCBwdM19WkXS83P
ELubDvdw0l0A1P56/WxqcXFdkp4ykoc+th9jL4WPwujfGUtVUVjThWel6fsR5sKd0fGKHEVvMOEb
xLxxKUxr7VQGz5XplgT1tsk0+nLK+8h705X3iv+APXb7PNE1eOfOBHR9Mo2Frr8mVDVDU+LtjMqv
iXqs0TpYY/jCb2NNh3ksY5uHkM/pW/ThzuwtehlI8U1HLPgHndYTdpCH2OrPaRssW+GutKmacTcY
FdZ5Gq2E6+Dh0+6sOGZnZcL79phJd9rEDsu0mcErXIiUcz2mmfroG/dulP4z/KSdLoPVYF4MrFuW
4yAy1buApsJpbL/9LHuyXHvrdPI2OAFxvZ0qjJMa9T0qzMb1+kfplquqUGdJkqfwxrs3PUbZzTyq
YKkyi8Vu1HxsG9m2j9keVsl9aX1lWX3x+4b+zgGdCHNAhuEhgmKbmMdBcFFJC5ChYCI3KhTzGmWF
7c5S1wiRO97w6gnz2cvxH8ymx/pR0lmTewFyvmDIw1oARSQ+R9Zzq1knv/fOue1dIoMvo/3bOOo4
CaYVOXYPuWVdE8xebZeviulq+TyYMOp7c/8RDy4aV554Qh/jtDlQAxtxc+I4Joz9WFa7MSnOrAlw
RTXAE8pv1VroaYBcmOE8Gh441wwLKbY0PDcEwKmgSmW8d5RgXonUMwaHqtJvYiqOXq5OHYaSu4mK
qRi9YLK6jccJMtPdp8jVlxVvUT2JJ29AdWz4a0jw0IvJ4tEDX+2X2affcCCZ8oc4tCiqUO1LEpg/
RcTqkX0pYTKYDtFDRHah7oOzoXSIxz8M5hsaKHq9ufSV2tOOfuvsfW91tx7Si96KhJOh/eDr7sLq
xcXlfc9jHWHfWaq5Nbaxom074gYDY11ga0lNMsnWTfEz0GhOrEwuVl3Rp21evMrR7j7kiLDqI325
prYwY5rt2cCOCptHRgeYffZa9ey48bqq2ZTLWBL9UjZ2fe+kYU31MuuaRj/+IH/sVr5oQXEloEF+
0c1/hHWJYm9pFtMZo/xOmt6q9INVb6l1HlgfUik2D2lwy7sLrJl9l+c88YyXCcdcQpmY6DgvhO8d
WojD2oBel4VwcCR6zqEMwWOX7imczEtLyYxLcMerTCqmOISkJhx1LV3nXfKMK5Yg2YmS7q+6wakn
Jm03FerJ71hPpRZyUrwqcC01lMgHFqjpKZgXEatE4ODDSYUz9a4QBOMrYuiptVhFDrvy0V4aenGp
guRFCB//T8bzjsqLngaqsj+LNKREx9jKIdl6VvHiVuGzMvK3rMSaLjZ2ae7GSm40W64t0C+6j9lm
CNBXTsCqF7Flkzj51cd6q2BkJYLAIjNDF+jckiriOuPWNBsuHYIP8j7Jh3Vars1CLhJzLjDfDM4A
rzXO1u40f4ZF9g2M8E0K/0Ml5THrjF0ewFE4YAQ/gIYlXU8qN83XSRnR12IciB4uM/bqKknwPKSr
9NZxw0MYRTUBZGFlP4YzYb3FfeFlN5TdI5U764qggYMTrSYyDt/ZQE+sAxPpsX6daCUP3HCTc8aA
y3U/75OrVNvERAQBgdGnl/ohB5lk2XXqBizpo2oQjPJ0mZvm41D764T0lD3QsTTZ93gG1/BG36ve
33fmiJu4WY/shTD0p0iBYwtrFFfr1B8ilui1Gm9jOt70fDrWngTPwqMRj7cWY20cx13V11stau4l
CRJDnizSjaAKN2lGts6dVtax1tnepU0J4Nq9c0LvPcn6eyif99wQUbEvxCBWUUptRT2+sfNeOSbU
M0su86g7RQUjkUadmR/OuE99+G0PBZva0MQDWNRbS8C3Dr8Cm5aBmIVSP1LSHC2rqFpyTVyqdniM
PI0U2AYl9zjjKExeiHQSGgrCrU9MIOCkF+rlKc7d3eRoR5ldUi95EDwsh3LY18Jfd06ySQggOGG4
ARa6AM89OqfAeWZ9r6cO1ZfAoXznsZEvBipVl3UP7UVE2GRKi33wsKMl4pLrLsmFcVPP0d3CO5oW
grznbqaQpCRzpA0wov+U3rP0843n2hsDXjq8XNAjE1nfERckh2Er1DeqNQ/CZrGnHbqSW5Q1Ejfw
iUwP2H41XeErcKNDq8Vbm7NhaOk0i66iyduwNCGaz53WTqmsicZ9Onh0lTlbN053fm58S6f9cLGQ
MKBNV6NdKFFeRJDc2z1b7QT9G2z/OmAx9Cc95V+3svRP+Gzknv8/d/sf/+N/+p///j//43/9D3/3
T4rT7hvFSIgZ2M0f/D/aEgoSH7QhLDp0Uav+0J9r/73wpGOjnvxRVRK2btguQpRO5a4w/6gqGdLk
NCds/svi1/6XELf1f47cNmjt8yjjdQC+Uj/z/6IXJ6Py29QY6lvcU0JAjoaSCrstHuwo+5xFWTOa
n36Jsw5UsqO/nrwE8i1GvNJKjoH6KKJvlyDSHEX5w5v4VyDY+l9CIU3DkBZJRUlDMJTSv6STTrRo
1KXnNjef2LQSzgKZNoZgVHV0goVi+GGl95t1+XMVwIyZunmoBbmLGER5dFeQDEzcNvgbsEr9n4Pt
DbQ+IXRH1zGmuX/BTA2rlhyRL5ubNXNwLcrRK3DaFjJ42ief+O8pLldVv+xIgAyq+Rt03r8GLEdP
1EGj8+ZYrjm/aX+QAOO8yBIVd9VN5LgEKs2gJUQ3Vy5b1LogbBNO+nIM+02C5cWsORNqiuiSXzvm
2rV8tcLYFbDnOeXWQ5504996eab859eTaegOGE+Lqx/AK5XPf3yB+rxn9R1P3eipWIzC24p0WvQw
VcaygfQiVvQq3VWs0A48NVepSyh9jurir21MhinMPXb4MbE9d1t96/TR2kRai4BeQktgo7735oos
TEew3Jp+NWrZTmgJjEQcegYeVatdgFJeWo5cdOwVhpoiHoAFDR7eKmDS1x/Jwm40wfFC0aHbmEt8
JXQkTDQuts5DVVPwoX82RCds+pZNBoZKTepOac3KweCm0HlI9kOW6hmu6WLHVOe2mLKx09AI1abT
tlcBJlxrabkwc9xyDpAA7NB/9cQ91WwzNbPaWlS6eE2/EyCkWkyKtSVX0TiuVaUt4x5TfOWgM3IK
rRSPj5iptA/6n8J+Nzz1ObnjAy1yMyJhXZQxoehh61DaylhOpLLiw+a1tOm5MfGR47esWOu0krRT
7jACtZBbEEOt4mTn+YvhjMsBazpNhvwMYQX+DlN+Vfn7hAGGnd1ycr5M0qcmRShe5mx7FuIUaOBp
ywtvleFgaQp/k+R0oTrAxXL7YRKCfP1dPvp737Ox/rNDHGpck9YK1MA68nxUUWtVQU6NKK4o+C0m
wyHQ6zPNtxuTJ7o9hkdrKFY2MWnpBduaAj+v38TeL/01SxWLQ4qvSVmQc4ytlvmHMsq4AeiEkWj/
NNpVig7ViezbYiUPY+kQxsHSC6+m4294zh4ne7y6vkvbX36VnJ5x2m9z81m6KZoD8Sbeq4FTVa4V
xzIsb5gR77VJfwrD4MaJuZ2VYZzQxcFqsGIiwCh9mSjwTznZHMIPIvePXVhQdM27WsYGU422r7O2
AcmPSR5A0HT3apo+gnzLZptFMDK12Edc7Il0aFwlmxyRzKr1F06XWzx/V6On67OylxzbFkX+PPjh
fqbbDMAnLGqgI987URN0Njvs1XOmSDjwh6tjL8d9YnRbianChX4TVvybUXJy4vA+L/i8+E6yWF06
g1hGBQ2P7iVL7RvtTXbB/nNqdk47nayO/WTv3nuutxexzovEMpQNyOJoj35NKG7QQQyEbzltTRHD
7oCfKGrinWnkO6N3TvmuExUt6gNGb1Id/Nv1cCDSvkujduVoXseuO1qMKU4MHT7t0N07KaGVArsv
vSy0QPaz31odK6/ZJn21o7mWo2+y6k89dkzfFGsyGThpfVJVPqWL/Srox31TN6jEJjoEvzgOZDPh
Y2rVxW2TM/WOV7sOdwORW0wefK+/82ApQxf3dLt20BHpkyMKrwm8oOZlsL5VF68aP8Tu7/H+JM+J
l1LLhegV0R/V15th8g+V4+/khO84fJ5U9Sjlez9B+nXsL6SWNTSfFRG2Pd8ErGuCXNeItGWSLPz2
WhwP33GmcDpxJOarpyySWgR8MNlhoEwXzmCcIMofiipAHg+JWo3Zp2fTrZskc3U2jBsn/kxdY8QU
gSm5HiTB1WETjwZP6wq2PZ2Mcl4VZOtK2g96gFrS6PdeNDz4U78sBCiqz069wq2/LzR6lQWwuqHd
zneFRvTfhd5za3EL7CEDcSriyaHSAAx+dCATWlli3TylNuCllKxvzNyHjZGehTqHdaME88W6I8mt
+eKt0kjSEWpxNIrMwmGLG2dTduZaTfFKxpg3ovwwgvIcnYchNiVWRA7wNQHBmGQ4AbO+wudAxzAT
QY4txzMZsHCANkD6Xe0Y8ZnEI65+EvrGdKlgbLFhOtPZg2t835fAXJzxkc21VNW1tbX9RJs4ts8n
DX+BKAB1ljd6/T4cb24pVnQZDmMyLGA0SpQn7ILNWkl2trDgATj10dGfuo2lMBRZLZla7Oj8TzVq
mZIdH0jYYBTdFD7KGdnwwgjo8uOiETzAkmzPdvvDlNkh25cq5wAfETVEC7BT0oImCOnYuQ5hSWKB
hGXqC4Yrgr/edM38/ByVyWmuwIKG8ELDI7RGTvyCFoJqWbYAYQIPPqc844MAOtjB+6l387chayp0
bvs+LHDGDERZNdc+NPjrKhYNiRhOUelv6IkB0eedeuVvFNdYZX62vIMeZAOMi9cSR4/3SqB4bfbV
56iZFAhjQm4UE3BFcDQ78ry5dMdCwx/L9Kh1w5LtybPb1Ucjhb+BId4ZkKtre1vo5Y386ZaZ9ez1
yTebmDpWxzwsr0EVrhJkN1wnW5nD0pTZ3hXarY8AtIx0+A3ZIdbIDjho6LxBwS3kvJe1+Yov697M
9U1Fd2GF2xKEO/LwfCbIonMRkrCrC5CG2kJyUYe1t05seFjuSHizWJc8oZqOkblC4vGiraNP+1sk
+wfYVVhRuFnFzULT3b0h2i2HwQOnGgawcusVyRMZrMMgVprmnBPKcIF2TBT0mS5tfT1zbgVcSq07
zTiEqQkDSFsMEYJ6Wl3wIq90i6gkOOQosxEyyoWZxWsJt77C9NpwqMVYsnaomJ2aYmu41R0V0bLR
1xknGsbVg3wSfAGSgM7Ipl1IzC9lUa9qLdrUHRYinmQJgY8Bs9J8dDFtogLIXRV9o1aE9lhsJ4GZ
g+L6tED11dDbSKdTDbCW4iF39NmQewywYOcFgjclDcn0pFBRytwiK9StTIPkghUsFLRYvfG3mmXs
7b7fu96vncsTFqHT6IEtmMLvjCJk9hvrSWmAv+vXhD3bXW+BrDSrndCBpJTeMqvde93pbyrisWq9
d9BmTD1D6wkvCe1uOMrLmq8SGd22Mw+B9PZWh6GyoXKELlWXrweRKkEq3FHmoYjtNcENOEQjZpB6
yfC8qttkbbWAgqTNEuVaI3GZk7eWcXtQ9OC2ubebumkjsb3HpO15GFyacTq42A5Nb2OFP34Fh2Fa
dAUXDjjqhKWyRyqiAAfLF3/SoOKCLklVsvBUs5CWuwyG4RTr9gVT2bqXWy0/iCK+6lFMQbnKN8pA
rLbKlZa7yy4Odn5R4fkb6VvRtn0Yr9toWkuZr0Ke0MaJtggo+eh2IcAe/9wbkCkaI0CwIcQGsGUE
9NGuiRatC4Mbc98fHFuimXWbUc0XJIXcZbXkQc29JsUAxgWlddt8fDKjgTgq5WdFtAqyYT2w+Opl
RYxtPLh0kTlRdgpk8hM057Q3P/qu30cRrl429XBEx8vYAVJln9T0/dLtf8GXLt0uRP1xF6L/ySlr
FPx45+Ufuit3pujxBUWn1okWgeuukwAZj4N4qu4NhxpDkt+hQ2Oajb82wSNjhIu59XrCp+yXmLsV
amLEaiP6yjgkK9t5653qFwTYSyrDg9e7myZtWQ2wz2rqjUI9GhHS9cLf5kOEtdopn00neJdRfExp
TQ2Fea7ceKHvRZ1v+kAspQw2IYCUdOhvvMEnW/dWMkpWEhiVrh9SicV2DR0YQQ0UlI9vWdvJPKdO
AAehw9RC06RplrCqwytsIgx7NrTelkUP+LtoEb053bDV9faRJqNn0iQUUJlzD22/9KPgRFx03fsX
Z+ZUTy5r8+7saPVDxk3QStS7P7RnRQqH+tbBMI+hrrBmGGxJtEcjItRqY7ez24PDkk2wvBUcGut0
49nZdIfsa0zgCJM2ug65xSg/nDiU1ka482nSKPrk6LMFbDBLlpHPkwgHfS/WRjmxsuV5mKtjP/xy
dF3QH5eN4Uwg+RpjDiels9JR+jpDEiA4TZAZ3VLiOCjvTI71NfFpDYkwZVUbTNq66fCtVSyNtJQ8
D9bDlONH5R9Bsi97FgSeYP3Py1AHGQ43Hscfgxn/1K58bev+UbAYqcQhxL2qSIs5SXBqa+LwRk6P
X9SE2D2SZtt05irXLLLGHZntnkWIHtmKMB8QhUHT+cr1MNGGMapPpe+Wc94YW3DN+YhKDzCVA+dq
ZIisZEs+qQ9QzwVMj54/l3BsQb5QBFQwUkjyFdjdo6C/Wt1O9A+6x6asGxPqZ/Xs3Wo8SYe0L9b1
wLVmN8FhjndGbUX/g/5SZyuHCtx1DfAG+e8raTlQx/k1ZyOakIFgBr4L4i4mAGOvcV1kd0G1wyp0
xm9ARhoMiCOC1ehO3zO8bspKEp6xuhoxH8CQWLsCjT6lenRZB97GmGHTIGHY2bDMlSb/dk/F/DTH
E1KbcwYkMg/agl++tm17CnGhhzdGObbTAH6cghBYciohVvwv9s4tuXGk285z8Ts6cE/A4TgPIkWK
FEVRFCWx+ILQpYQ7kLhfBnDC4TF4CJ6W7Wn4S/V/4nSr/6iO41e7I6q7q0okQSCRyFx77W+V7LIc
I4mWTpBu3FR/Tbu3HmJJWBe4zHH6N87GAl4lk486AmGh3llnI+Sq3ySjve86+9Mbx5Vwrb1Z0sjr
guCMg/YuwmKRUOqmt8xVnRo3zdzy5fGC00S1G63gGmVtb6fhDGgxXTim/MA3ebJEdiEfYAYwQ69N
8GK0QHp7tzrDA0CYyS9J1tC3F+UzO3RngyMME8J+cLyTDhJMWX83/uzusTRrOFTsG8HTfKAlVHVa
KqSB6iXOJu8kKqbe2AKONdPI1jbeB/4wiMaOc3AU0prlIIAM5igL2GA57tpmhtCaQtnQaA8etgbO
TZf3G72QRgdgr7T2j+mqDkB7FuU9YGJmB96ed11blpqfc2AU9hsrFURcoBzZWB76JLOuNJAbfsN+
qCiJGrDdvTCHlZ7Ke9XQS0Mefe9+S281ITW83pm5UcqqExS4c2VmkleWJuabuEta3KvDtM9VP31I
9ayUSu5v9Y9QcUiY4R/7DIqsP8Ixog1SH57HLiXgK6iYNIO7vE2PFmv2aKDBAgiBucDdUG7KIvpR
Rs7NYFXnL1RBKM8wI7TrSGfz6E+0/4iTwUpoCseEGyh8meknVaxXR/MfRX42XUnCb4TS4zbQu8Ki
ofvffICqc92E4b2MPvADHZK6eGwVO2Gu14ZOnwS1mbo0HohjWdL78zamNVc3jm/Nxlq3NdstTqpF
P865bCiN1eTLits0ARszRWvbpFk8okELygCJnCQz2OQnjDYnWu/o8Y+X1M0uTV6cbDI08QyuAlp7
pyi5qXJOaEgwQ1QkVK8XIfdiCHek6k/qOmVdtY15PF0x/6GWTHe61N5VG/ecAqaqpAN1YdS2U2Q+
fHE3UyJuk4wScvYSGW8JjcJdcVBc9sK8q9hI6zh9FC5TFPOzF1l3CE/Xcip3uYKG2GP1KImqrWsa
9oL3qjeppSc8mvCrzePFc6S+rCFERoo/2NL13uvatjfZ8FfyoLicJjUaNpP0crgrlQ0UdvLRN7vb
sTSOk8HQ77k1K8e7Tpr8Ihs+UuusvbpKvclbJrq4KYlX7FG+4HHTBd5mL13S4JUfzCXbd32hJ3A+
/FEu/bqmDiLW8VBspqrHXAUfJJuiYy+Kx8GIP/We2rmDMYrUxls7iW7qlldMDCZromo2B8NhwGY9
tfTVawN6Uuhs1ZFIg4pISp+XJcNP9LznOaf5JCOJHjSZWWKyIGgnI0LnCvX+wW8tFkLzvjc5Zolf
3IyOSWI8pFr5ODnpZXgWYb5SoPEUVoGj+o8qocfLfHg08Z9MJY+UWkLqrBoQGSTOhzUTavxO1Yf9
xcSsaSyCLF079GhZcMToO1y7Auib39/kDs2ePG57GrT0fCOzj4jpz8je9bKEBFuuEEnxwHhEgkwL
TexiRPkwS66nUVuNFJSGwwhGTgdCa5ja5v8XeP4TFmCKfb/MVaW+8z//67/+1Tr8++v+rbxj/kak
KjlqOiGilGv+UN7Rf/Ms4kxtDC5f3uF/L/JYvwmCuhxB/cWkzqOTz8YT6Ctx1fxNGLZBjrsjWE46
vN+//Jf38T+HP8t/lE6ab7//YxqvpfKz/pAnyoEJXXdcndIFyjz5r38W5dtcb0duuJEAP3rpYx5N
OR0zkUR9zLERTTkJRsBQEmniya0tGqd1Wr9w2k/rnFo+0pzRXPlWs9UCuk0JsmKV6BQHW6v2PbNJ
DjfbdzL2sizsGnGKDTjWOT6QjC21FcGcanI0gZjSY8Q0bmrG3yTofSsVqe9nuqZrYH8m2MV01Pf/
Q1WEMACLXnrMd0NEg7wdvtY0jiIzkEZAKNjf1KVUBePbyWTfwUnUuT4Uz+w/f1haj2iS0UDzchEu
nLE+1ulwnEv9GV3tJoimZ4UZaQE+YaMkuzqvBmwM0dn2htuCrXIytCscoEABs+lvSmbf8vy+ToNv
U3VxPCpExvc0W2HEjS0totTdPt+aAU09JiFdWfEqWGTlTs82iyUETtj/+BmxdIavS1XSdO3vNcSu
GO2w7jj9hmWSsO3S0Wm4iIV9dQUgoAibr1NU5nzpXl0gN8VmTl/aDH5a4V6IoEgnCjVJsfv1kTmU
Sb9fKwGVDICFQ4WTe/DP12qmLlQ5sdEdDAAoPq22sGLJSYnRiH24j+25Ivssz/S7Us7bmFUaqvwy
zVzcWc5mptJ25bIyKXpv18CtzsGAKEq6AAOZT/7GI9s6HFF6+BKZb6CXVGe/F6eBzjpJ7dT3h5Vr
prsMkoFa22IiBf7XnhFo6YhZhzblhfyqDYKjsKy9P4lTG9ZnbP4vCZv0cqQTE7zBPDvrsmm307SM
3zyyc399jtRk90/OkefonmNZnKtvk4PHWsTRpNUdPLc8sLyYgVSqKBelgaloN7XqdSVSSg7jE9bn
rz/+n81NVLnpnWArrMrZ3+7dMPPrqpBNf5AULxRoJMfXC/DKx2NvenBXBH0J4AQVq09xQtWhKRJk
M5Ky234OrJ3AVwitoQDmqqf5TcYlCLJ6q5CoY0feWgKyRcsOvQvgk1KxHTss4UkngDddRenfjDnz
W4VY3YVM+KYruBlMj3/9eczl0k6TScr2oBgP6iRa1nAUmNuqBnSNSL/IHooOoo4vxicW1e02Ycqs
vxDk06pNk536Lh4iLPAwGCTbX59zQ3zVib9NYoRem9SvPVulcH6rI5soPxaFiOZQeCR7meQlpU1N
3PWwBtrxSFfmqBilRWfcFT6JKhyp0Uw3cf4jqvoXtyix5uHZgYTSdfVacc6dEHY/2SzpbQhoSRjX
jcKOKf077o+q5MLq/ZSwpg608YgJeasM7CW9EWWMuW+yv/4c3vTWh9ZK/ZR8MZxRNfSNNLtAdEWw
LON3+lZPfpbuu7Y8GIxHIXoi2up1Sr1TfYii8CC3NYHHo4afLXy5rmHiKNqT4olg1N6Zeb7nAq0d
Ua69bDiagG1UGkMcpZfeB73K+e4mfxE3zGEMNHUJ86Ze2xWY8qzZNna7tZv8oGBaReXCOoDUNuDV
hsGTwMVRkN6soHSYN3eUl0K6XhVttseipH48GjayNrbagD4fRis0iV3s8PXVk7nIoMf0R4WO9QRe
T+dWMU7cGrQQd0BqwB8xJIXt/tj17bYtq3XrolENDVgtfHwQxRSYx5yKgzpQS+Kc6+4Uo1Iz0HHs
7J2K50YfoUuU/XHggOYlz7drhwTBiRtlIs5XJfYRyArH30UAAR6UL1NTHlU4a4QSoXBa6oSHIGGa
4Unx5tR9qzgtdVdcMKFtI6s7VlO20xuuU4xtHMmg5tBsq94mtjh1+vCiWLuCa6UutMKQhYrzAsFq
xsyn99WKFoClMtYGDTmCKQV6BiDT+6LkBKoJYZjSm0JrNh49p4Ub7XUX5hHnn+F+R2/UDKLKlhwt
Y0wNEc++oqa8sVL/NMlm68BQDYBbs2DZhNaP0sm3CkXm2P7JirMd1tmDyjYcEghOyJ3qdHzlXjDM
1eVSB+ok5kKG7TqM6jXtkWovt84Ggin4GYtPVoNO3f8D2yi1VZA6ix9ZQUNJzx3warq3rRtFvZn6
6SggdWTxkQ11Qx1siMMnj+lMsdXU2/cQGWuYSyqmRLTlTo3HSPgnxeGSWXHwvOwxqh7nQiNSOn33
zafEyp6qyrqZbAIT8OiXxjoKXjItWzuc7+SjSXqiMQHZcCZn4yV0U9W0svLIZFYszbjFXk49NZOS
76edJEG8Zch8yeSvUoJrZl51o7hzsc75mZrFnYrXVTeSAs+rG0PdYAltyuq/WgPw3cJIyJzmkLGF
p2er8Ib5YN84HVQOyp68TA3zFNt/R2e+hsRkMH7UuGqakL6vbG+k5UX4BZcG2Yfrre5T4iaPVTi8
kElwpBMGvkHxltH/71PxcrXoXd2Xfeyf1MPDVFnWY0o6Nxt7Cxx0Vy/ULy/JN8BahlbcwTOsBCof
X1QN9C9EIs469cWUoU/ddDPgJkzeKvqs3VYpW8XW3qk0a+LbHi1irFgDqzkydBgoPGAUEWpOMS81
6WXMwD9DDlSTvzq5XWTdZEyFSCOnnvc2aqaLErBOck9H+zoNtEXM+asmyPvohoSCf8kE8aIa6oMi
H1XceqYHTpcBLSi0VxH4aRzbPBCxii798aJopgr+qphfNV/Nzn3G60MS9S/qPAicsVSk1h2Xh3X5
dYAmo/5sNv1TzJyaRtOLmhsjxSLU6fMDRqW+oXp8qmGgvoFe08VEo2BVb7/C5HgryNo3in1m9Ugd
AKDUcVqcRHU/hrO7dPVsbzNVhNA7Z8DeJiAcKeitG4s1jcYnO/99eo+KCgHvELkr5rklBh16mHO2
HUqSY/JgQhkR7QYeBmpgO1Nx6bSPNKL4GtPvax9DtIMa7iNUNcT3vc08p7fZ5XcMWbEOSJmOREBA
1/DU1tkBm0Y4hu+GGihm/ZLBMZMCg0ApTiq3xnL7IwzXg0rJDjw2SbCb8xd1d7fcFS6PkzLRjpXQ
NsYkqNeke6tmikUOUBMPKL+tnbCcQ+YV8L/QLKPaWOdgwKiwCtXgXNNlgGzqfGCKrpKYJvjgGTPK
DaYdlJTcxHgg9iUGja8t3Aysa9Tt28B6svlzz0xI4i12Fplqram/RSgvLpkhvoTqI+ttVsafncze
otrdRyb8LbUDJCBbTSlkRMM06BxaCn4oA2DjeVedpj0he3w0k75Q7+sPxFhMtzZaZDq6X7OSHYVP
ZKGsNT84Ya//nT/skR2Udap9I/xUK2y3FHt9Cj97zPeJQZsB5jgaA9VeMTCI5ElYZAvXfCiNfBeT
lzAwTYXexCzDOFDyXDeXD3rC8z+ATRz1N56bsDIpo8+AB0PdQFszpyP/D5jI3ROmmF6F7fwmAqxb
bMzGXDXtWPpzPKt8FrpAmSrmxrtOQ28Z1/i4KpN/TVQ7rgiXt1C3vW2Ad6k6jyWmBAmcWdd+qnVl
OrAawPO+o33CTHhRXPFhptU/z1p1kjyF9XpaWbjbTXegdAlerFLgTuQtAu7iq6p8IobOK8xnM09e
0zh7rVqOmGVMYYMTSeU5KubbNgmyhRgXiVEeKif8VJ+u9CnFM8Vrc6yr5LURGj1mWNYa1EUsdEYK
bS+n2q+WC04YfaoflnNM54O2/dqKRlVIIOOAXZFeNGrd8Ywx7CEas9fYleVSyhiIuWDPOoXxm8rs
9Fqx0Kzg0WVtUrB1/BLayTaWjX47NaixHS5iE895T6gAvjeyGAPquMBxefxbGBiu0jJ9tZz5WTOd
PbkCR3V8StYbfRZ3lMgocGtO/qp2ztHA7hlrIv489oheqt1W+NB979Uvu+PXqba0CYwdcFQr3WL3
oPdDxp+uFb+GIRwQEHQ0cBJybgd3Ucn/N0QPLdQsVLfxZ9olry5eUU1wFgslDPhlRUBid1QjJnCS
T6ssuH+25HCh+JHEOBxzmzq8gxOJNXKFPW587lPg4sLetHJ6Tur8VRZ40NWZwVpPo4v+DEZr2XbN
uk76nRlYlFXgmuWhT80z2XhxRg9ifD8N2XFIb0StPwXzjVo6qdCvXsSfUyQPaoVlQXhSy9UsgnEx
WaTW8vtK+Qx5C8il7GX6akOAC3EmGBvB1uE/lCr8RjTyoqdUvcKKooyT3Y5nvbCpFMTTTT0HN6Z/
ZNXzmGOUpMgX8y826JVvfFTtuAoq1vs6J1UtsXuTH1FzPd1M+pfUoxLtXd5zMbIhvjKRSi1STgta
mFmTlWcV2RfZ8K1FJ9kkMgtR0PVOBv4Sx0ZuUtO0A4UuNtKL3vUZRsX4Pr54ZfKpnhlfh6RWLOoA
DOcu0EA1q8KXkTEFM+XPsQ8k029ufSt7UI/WMHUgKldPkwa7Tx0pdf3ChOSoIByNAe3u90dVdhnd
8pGi6bLqpElVG198NdyWlnuYguHWxzDPc1V8ElMjr3D3Uw1NULm9nZvjjUi17qb0xRmL9mFK7NvO
j082btumPMdG+NZgElPf+N5rw89ST3cJvh/wnT94vC6trHh0tPmgpeNOfTVaKZqrKncxA1DttMEY
ZxD40lx7aANjK9WUa0T8CA01x9QIF+oZaLZ8Oz251TDoILuRf+d30acd3XR68kou86nOqCfnOutV
TkHV996S73/pLVbbUUp7t5EfaLAD9Me8oAaWGi5qSarWUmqFo9ZETVZcQqO98sKaRyjv5/MWPisa
m+dpXG6GOtoAsGmusJ1cbDu7TDYzu0qvYAHqhR0oDPYushavTeyv6cxfsCJdagJ+TMuWEDs5F75M
gJTwekByIPznzTQOO/V6088+S5ebZaTZXQvjpy6msGxQczWBtKnIIaiQZUyLvxNZt4Ff0gMT0B7m
0wPIGP0aF4ORfqqT0dJW37kuvRbnOce9xaPgkybwz7ZIVwnmK3u4SwNOs9odOCwkUz38FJIvLJTa
WVnQqO3a+SjxhfUCqFiULtTbejkDWBVUBrKtr6IWOn15yUKPO9KitgodkzODACp3KV2QNX1R05xf
1KK4zdt7L74Ps0e+4lr9tMxcJglzAMzVrQqfq+oGgGnYTSrUpzpZdhvcGQKbveR9FUaYyowCd4IU
m73tFzU2d7JP9ZIkiF7iHqyNwa08RiQXceGGmF/pRyqaZwtTS+KHn+M4/yhLfCH6aOFafrVVy2eJ
5wpBBMypg1/IooTFyvdcBqbKoWNwRIpNzIsN/0c3pcdAY/VQ8hmR1xH+4JCVFChkoO694ak7z5Q4
bCv6/LoeOnDUWd3wap2WPQTZ/Kimj6EA3MNfVTEPNn4NZEYlUvupyMVqr45xD0IV/axcmt7sjqXv
wLEmR6tEI8dkI0450Q8GMbkF3s+CQ2QIOc4eNc9vqGKr0aLOQDqWDOF0p6b/WWuPkFzWetYsA4GR
ofSiz685Q2HhxDFP5p0okQJN5zpT95d60dChdutDeqlZ2nlxjRGvJOGPqSlnbWSgSZG1sJMK4Epz
rloZGAzSSvdPmpsdXOSA2iPYpOW2tW/0IV8K8roTblIzjD8lGGG7SC/A/059kd0VzNOzma8diIFf
ZqLpMkKcU7u5NoDGSjgI2bak9FAVvbJ/F4cmzMvQFLPHGR5V6uYHxNcTvHmPNMl+LQtMWOp7fE0n
RkDHOtRH9KolLuK9OsR0CmnLjakK57lDZy6kekcl0DlNA5Of5s6ahlYpKBKHXfAj6cRC7/xnNx/X
Xn9jypDMMKkaHwqA8y1DSAcTTbKmYAfN4CuTy+hQoI7Z0/0+sXdaeZ1Nxsa22aiFd5XD7aaulFqw
Bw0QJoItnwuPABMJCxnnNErIP547GUkflTvcqx9NAOchgKQXVXuAYpL7LSULelUto1wKP1VxkvVe
GhWy/DRty4p2t3I4oNauJtehJKgsnWYRsI2epmNFXs/UmB8jqHlqEoSnJRLjLCuUlZ/SWJ9v7UJe
hNWzWma7xpZQEtOQ6nIdiNcuqjfSc9cO5RBgFY9SLx8idmyDImNIpmRhnhOnwXBXk4vm3fIILm4E
xo20MZ7nECNhmvpPTPcwKvUfQTG+O270AMXpB8SOge5V5vSVPfAUtIA2EJbQpYvxhrSCdaTTvtZK
VKYnbbKInm28nwEZOH7YDFfhCHbOLOmInf3ngpzjtqwt0jUyyVqGvwe5XS0bn66EiLRMc2ofpRdX
9EZi8mVzBKMl3egWK9skCLehkRycEC9y7bFWrwfrJQ/0u8nCZ+dEzyZJblTkme8L4w5zAfEa8TSu
EnuraVR+WppSNBwnTkLHb1y2PB/YP/i6uexj6Hql+14bNIFI8vEMiCQk88UPjmBrESKVDYO/dEoS
PKBUs76ery2Wfj+4FZajoIAEzpNbEmkQ4zJBLXQu2N1NLFwWhsZJSv1Rhrg4GGAIiZ5jXOmKi0+D
flJjfY3T+zKJt5HZHohYFyFt8Gb3kKbl1ik4IPCry4MpEpSo9hBZsBjsmKSpaEge7WCtZV4Op62M
l+wSMhqNvG3qloe0kx8ohShg90NXrmIBxWaebnKnvQ7Q6pJM/oxy+VQWCfzCepe22SqzzF0tvGDZ
FkfR+CrdTeymsjgbQ6ERR82fSJpBi1FQjacT302wudCG0YH3k1ARab/uFBDVtrC8AY9u6bAndemB
zdK94bdvmQ3god5PLheVIj9XNG02dqltirQgAs3+qFXBv5MRCw48iZng6TWSY6LJzRjb0FLdZxlP
6zGfz16RA8qzY1KIkX57unJdnURnLFadFe7SKKVtB8fFwpxRbkfilFLixzPd37Vtdzur3R7rNpNe
pquSTyDTu2b1CS+s/yEhIdDLCH0uEMY6GKYNFcWjRhwxKcsLM2BT48XmQWDps8rwaJpqMwh3ITab
B79pL8Ltn/EFaCT9ptlNap/CEZJkr+91X7vkPoggjRWrGGNwmzxFfAxiLJ8l9MfIcR8nOR1h2OyB
5+iedx+ZY3E1ZfF4K0qNZ73NCiBtfkz0HDFCcXC0pFYk0JTGkdwFOY4400NAbaGf3zu0SC8g1z/E
0Xzb4PGwTFDuCYwUUm8LVAV4m/OcsjImU4uYCbJmLtLW7qLRXnm08hMPixltiCCNcTfpHQ6sQg4v
YWrRy1FdJFywxWQU7lXSdOdKEl+h968tzVPQKrpHEm9cScdtla2aQqefOlUhOJkUC2PONvkwAg+s
X+yKSb1MbMRfLz1nVkCgHbdvCOOocw9u451neHGIrgdXw+4T7cZxY3ojVrhxYaiFBd0VVpStVC+9
aQMkzsQ5aMxx0RMdxdjznlunZ9mtyLA6s60bkcHyZWCN5Ik+2jP+TF/8xCGXXdUtz1wzE8uqYmHm
9KwrmKHfw+XYu/syScOlMydPsT4/NYWx04S51xW3HAGC9Q70HzyVkxrTkP3DWNKMjVUQq0Y4X8Ua
ndqWDLdzHtlAr8ob3YzUxoYJIriHQ3VdFXr22LflJrboTHL6YePMPjJT5N7WQQC3gR7zIhjZTqPl
1OlH3jaXmJePzXnUwwP7jZ0hi2Pke+fRARU1sMPyyeMe5/AQ5fp5HsYnWWWXtgr2FYsJiTo86Cbw
YOOTdvPcfhvGDkfzZD8lcXIA6W6tqmkDvZ/+ikE/u4O1s/w8uZqz5tVUBB5tjtj4FU9Jjbm4ym80
eef1Wn09xeLTCUzOfUrrfY9Drk0buqZLuqb68V1azpWOqSkM4jsIXpeBeyGIc0o9E/4k18G1PHuq
win71ej5565ob12v0bkjC+ii5capSSQkamRlClbAmGnfhiYz1r51NA25a6wAVGbvnHA0XDUiopw7
t9QgulNnZMesMl/1Mr+fDH2HF+5zjt4LJ07Wfli+RsmYr/w+4Xk1JFfJ4L2WNsY0b4bv1SlnGlLR
Qsc25nswScwmP4NZS1ml+08df2OP4rkUlETkTPZEzaLaJSYKE4xGpt2sHO32uLICll0u9K3IvsjY
ujFIfApiWs6da/JdH13W1Wzf21grFUXiBwtteBbFHndSvcBrBtp25O5q+p9BuY20+qFuhxiZipTm
2poeiIK5cROGcNfC6UzgJtDyeIiZ3jD3wFujQlUE5kMu06c26bYsHQEi+wfN9WDQOtg2aX/pXR3E
JXSAvCZWGxKI0VunxsUnjgrGPBocZ1G+RDpIyzQAvl1jZHW0944hXHpbKdj9FKAwf10ZNP9Jwdyz
bPqTTdc1DP97NdaRaUQFKmoPSrgfxnw3ygRX/4l2p4Mq+1XUAsLR+iqosQV6qbhTTGOlnGJKFx4T
DORM8LDdcV3dpXBOghBuI0mq1F2+jvX/7YZz1Qhu2r/0I/3vf/1v/+u//4+/+JH+8bp/8yMZv1HL
d4RhKo6h6iz/B8nQ9H+jd5iKsO3SSIwt8Y92JGLZMQD8ezf6v7uRdJ8mbIAF/ter/kNupL+6VFwb
Edj3LMujpOZ982S4jRkaE9SfQ+OhCAfUiSh3KkW27JKnr11J1rATY7t7+vXgVt3335wOnCTsWaah
W7pn6N8+OUldje21Fx5kFy4ii1DwCDuxLuivnbR5PcjpHJbyrLbuA4aROnSueyLS/i+OwsYtAwgA
05f3dZR/MCs5fUamHnb5Q6faDVwKiVE8HfoiQoRiTQbRBz3MOoiJ1epXx0q2MdtM/s1hMAL+ci5c
zoLyCpn4A765mGIt9YckmZNDIb2URjb7YRpqMGqW/Ttx9E9mtD+az753zOOHcMFdM5f4nonV4MsA
8ofv6yVu3thhkhzqmBJBPiVyYUzWg27GySKJ8Z+aHYkEqX7XjyCRWyd4/fUJ/6s5zDPwa+m48wzP
8sQ3q0PRFFlWdnVwbxZ43Mq+PoObJkuRraYKJf31h31rf+fL8mE25ivfc13d/X5xR41BJJoiuPeG
5K2rPdYRo3ffzM6dHkZvko79hRF6fzNr//WO4kN9Gwyp7ftCfL+WQCfZ5wifb4i3i/4uRGzUfp3o
gHHy9pVHFXIGz6Is7L/+tv/EO+RZylfl4HhBa7G/3VFYokMgYqZ27xqoZ5Dn18QLyiuDAC8q3hrK
rFiowlVXCRrZI+8EO+Hv7Gd/9eN5NnYbxRygTsSQ/rPfhoQeAM1hFB0wBXwWTjJf6XT0+qwohI6I
30XO/tffWqhv9WfzDJ9oM5QgODm24ShH1R9G9GCF2Ug2QniYTBRBaUafRmu9amG60qW9RwBulnjx
aOG5h+RJaEXLuJNF/xBYJ+mk+nIa5nda3msApupOiIri1ca+EL2phoC5YE3mhXJRg4YZTQLGGLG6
UL7k5M00dWRHk+hGLjKjgcT7CWU2kubD7KZvl0hEu7LNPlXRdSw41WWdnFpH0g3pnSIlb9NaUsIm
BPwVdihN5Mq4yace8E7SZDK02mTn5MM5wgOXTOHPrPZ2UaCKMpb5YERiA3X0DDN/Z9f+BbPhwxhm
b0Elz/BiPWBYOTCgli8Q6ObDr8/6P5m9/3zWv/mqiqFuuwAn5aFGaaNx89TYJWk4HfeYyJvb1K/e
g9F80CH7sj2j5rkKXM7N3xwFxtK/XH2fIid2U/WPx13056uPwVV3pXRiMLrixgThSJPm5PzwKnQk
i2DqGQR3JYgh6cUuIAmmyBvcbJZGi9eMrSC7Tk3vtuuOfAaNwNExd+kQmSNE3DILPiLhvjkNOx3d
vEEofgmrYeXl7a6OWNlqmrmWOTNm7pK4o50d39sYfWHeBnSSV+QE6ijp3gDyrfbHlW/0IPr9U2U0
D43o77ooB/s5rrhXF0ZTwILqD1NP84jOS6Ufdtc1TrmeJf9Va0+bzJk2Aa2uvp+uyex5Dx5odaZg
W88fNYE22kihufDI907K18HDTS/Y69cpAjILYcpWzU4b2O46vedcBTQzQHXyp/GjGB3B0LcJkTxC
v7rKXewXnqAs0nMYdCiRGLFVkY8lAnhelOQtduSqx7s07l47c/owGvPdyJ+atnmY2GNZFHeXgweE
cRoe5oS9uSAFOZuf3Lh8ioqIbSmVxsgdd4Zo91QRwNOF5qIq3dOImeNauA3xYWa76doau85CNDOT
doOQUIbDo6i1u7DVDx2bHbYjq3SWSzevaJ2u6tvbsfPeRs2+TJpzSxsXnYmOTc8O0VZ3kMYxX3no
x2N17RXRyUnArnUskK+KMQgXnUQYM9MQfyOyU2SLn0nwY7Dtlg1P8Ub4QmOYoCRkSPcQWw/gAfYV
bpZwUTgje0396KcTQTYGJt+6OWq8oDKCnyOb9Mrr6b+mRm4RJRRwYsdueKxml/pWUr0ZMZu7qZCf
s8euse6N16KKNrpz0EVzbIFyGQUoZdFSHl4MnthWZXBs/BRa+zqu61UEE/qqLGllaMSh0yu6acNw
W4viIqmztUm0g+WzKuJxK/zk2NCBw2EktDh19BzSjpiZ23nSFrSA7Wba/TQHBiyiBoSzeRMM6fOg
MFj1OF3qBH0R2Qt4jbuy3I4dHCWQxjGu8x7XjTSV/pcPK8eN1zFuQ3qOWrNbUfNRDdr2eSKsdZXo
xo41pv0zmrR78rc2zK2LajZuqpnERhH7eC+G2wGBTUzjUgAhjbP8ONczzbzzcBbzB4UXICrzhXUg
zxORbgD/vfl1vNYmmCeZ4hrK/CNGxkwp9Kb5WaMPOUlgscp6urP84oHnz7Ixn2oA8MBZpKRzCd50
nr34DgDaxNrzvH7sWm2P9vFiu8OuJwhwUWskQtgBJuLU5YxUNOvqRJetpzGl0NnQ8WexnW880wNL
Sx8qRu9AQzYyh2paQrVJdIqsYanjrVCCt0QanLDhpflbn1kWGnH2UFhDuqCufgjpU3fsnTHqRzrV
+S+F7LLmVpdlTakbidAVMFUAs1jesKl769XNgcv6xos1mO9JH0I9lNECh0K3x4myCK1mNyGVJEgm
ibwpEFBqhJQCQaVkuxgohaVBapmRXFylvVhKhUmQY3DybGqlzzjschMEG0PeGEq/SZSQoxQdG2kn
URpPpdSeVuk+kVKANBfDT9QOV2TemzTm9Bdb6UWY2zxz3yIiJYhJLqKSVOrShMwULamyvxO75SOx
oUJZyFGN0qVmpVAVSFXJO43ZZ1KwThp92ELpWfivMvKyRnr80LpqRK9BqV+a0sEcBDGTPqAyntcE
4a3UvWginOUj0SboaNNIrPZOIK4NiGxWCvJcBOcI8W1ChPMR43JEuQBxjhhlY+kova6tXwql35kI
ecjInFtwNmjGqHwCuS9Rup+3RFB67JQayFV/rZEHCaA+z0ovrJRy2FSX6EtJJJuOJ/2ArReoC1US
2ZgM9KxBf6ws8Iv+XWpal7QGe8jEzeLpGCFcAnHaBqOzLAXiBY3htg3cZbyVuv+AKytY2GF2TwBH
yoBoBVFkzMAKOq816KW6Uk5HJNQeKbVXmqqLuApjerwNld46I7wa08krwv0ET9CY7UfitKmQMp9B
Rd31rFWQbwPGeqb03LTxL0m1HyhpYLY5tZ2X3tg0Hl5bQ/ssvepSgZPolUZsIRbbiMYe4rGPiGwp
NRk7/bwI45+OkpmRmzVkZ+zEWAKUEj38aJUuHSiFGto06ys0a8SdW50HW4eYnSNqZ4jbEyK39aV2
K92bPBgCBpHCNaWJC30hlEY+IpYbiOZwdUMabOZzhZyOXPQ8Ia8TsLTJ+ARzWCS1BetJ0hId26jJ
TozVzHhtGu8dcu2xa+yfldU/uAE/5M0Lu8VVGGTaIrCG59AlPz6lYdKuycycfHwHTriqub1z0Mxk
0RO0Gs/EwlMvewBmutarUm0leTqM58QeDvi4cN1P76Vd/Mzy6m1K7SW+s48oQnfTDLLp/g95Z5Ic
OZJt2RUhBVD0U+uNRhrNSGM7gbBFD0Xfzf9q/rgmtZ/aRx1l5JfK8IzykPrTEkmRjAin0xoAqk/f
u/fc5DE1vXVBoBfsnY8wof+FGx48JnZXpsi7UgYfhrdyerNaw+95zIwWEk5y5WveSZvWmi4ek0Dc
wbtsKr6HLjDpDlvhi7MwHPESaiSaYcFWIZjlgSylJ3RSN3ORMHivo9Ook68TpHDeAwi+yyowVlo1
3JTZtJ+y+uTl0XXEw95DsMDniH0bARNEYskZc9yiGl36RrGbg/QYGFjddWvGa/gRWDX+YkohhizV
paXrLYIve2ZKO+owLWp/bUiFY43bbddNDA9bpFAx4MmFdAEotPZLqNR4ratGQ9GdS6xC4o57v8fm
LXWNOLzhupLwlLqY0AC0bJgqi5WeRjqOhhbUFZqbWTCGa71loXXdavDtS+iQkAt6E1LzwzTVjAKc
YOf4PVnbc3B0MkOsg96gBToHr0NLWa+ZlPJdnr0TkbztgCgUrgUKwZo3eT5/koRwCcWWX+gx7ko0
oVg8lMnFyDsvo/g9lNErd4heaCqJjpg/4u6apS7nlckCXaW4w72OEb8iyk2Vu/edzuc+ByWj0dJW
kgUq0HTlWGxlWXqwLVIfg6n7qDIAFRYEGrNo3qs64aZGi7JNbfms5cx5leMn9MON2eACz6Ir5GH7
uKRIL4z62Q6to2km30OfftPN/pwKZEX2MR5bGJ5dsAxmgTZEvJAPyBCuUMMDMgPn5D1HYMaGdt2l
nK2q3FuiOM+W5VQ/u4ZBgzWdd4550wJaA6KDdFtNZoy4eh4HkHJB6b02eceHot4IrObZFuPFTsNL
ow87PbXuRBjFq8jgODHWqmlLSx8CwMqPloLp0YoOUn8bGBXx8cVdU1ECzrEzcD4r8L2icrdbsBam
PNaTXFe+X64CC8BbgdixccPbMdG/dJvMCsEsEcAyvk2/v5+AFnkRlyWf5XNk+ZDYTCQJfQvKGSq5
5nNp1B/lrXy2SJED2ebsQyS+C0D7AWyQNAC4k5K70/TqtOdpT54XbPOGc9zP6aw1w2PrtiUJgtwW
qeudxs5CckibZlnLgHT2li9LneHISURHfP7xwho+Mnoxf9BG4/J5tKTU9VSGP+FwKAk8a9uG4aXN
peCsTx3shnTWfm5Vk+gCpJME28HGXdgPDDiobOr4m6wylis6f4t+RudScXNKuyTnlVTssbqCzfMQ
hyQeQK8IsnWZz49Ro33Bj3lPO/6SV5JFG6VXYZeFLDFc/8yb771aJxOPvNnKAWCGrsYxFzMc4jad
QdRUe3QZKyCzh7jgmteNh/6EX1pjgOkcTLmWfFEPZZnTqSLsG9MOQbiB1Z1GpXurQ4DleVLcMDLb
ka8wTaCY0PhSYgk4SBl3UVchs0Gi0WsMenp8zqU9PbE+zYV9pVVylSgRY94/RyA0YO+k71kbX3Tl
ayqd/Tjm5YYUYBR2MMDGuQsWMbIOJbe55FgC2li+akbzbAV0XHBrXOx2vm3yozMmZPcC8wnbtQww
nZkVwWUVZ/o5Y+lGe7KaK/yIcwiGq6XtZlQ8/T3dkaZpSRU3Q9pT5FSNLRVq2zwrOxqHUmJlfO7X
gADbgrdP4QwQJcdtXdT5dVXLZ1rNeOMBL8mMSAlqFrOgKdIE0fuP4s2MG28lOyJZGpHdapq51odK
LMEopAzD5lN2F6wtkBmbdOqf/LjYhRGfYTL8ZeEwvIriIlqFZvyqGAyidVmvvORddTNoNTC7LgH4
6+VLYO7cRuM7xIQk0I4aKc+KnhaMiXUs2fTeFn79EbNKLJrO3/ALv0vdONcKwiF/ajXWaLzfjfQv
iR2/ZzwTC70bIL+dQZewmU7JobfNpeNi67Tbd83XJsYa+7aqRpLe7AJQ07bLcBpY3FO2lrx7vGHV
NDEjgVP/E5mcOym8HuzviLq4zTkE2Re1dlut0v6xWivJs3IrBHR6etE/pvJzjKzzMLDiN1P/TDQx
ZDgTrT1y2qQJLlUixRI36rd6VB0StH2CDTg5XbSS+Mzp8nODz7l39FjY5jL9Hhz7Ikbthbqv9/Sz
krcpaSa0Qw7+Nern1LHPXGwl/4bMU1ZPc9E9YqYFb1a+Zw1LURWtR08n0tiCgcEToh57AyU9f1DL
ldD1Rx5JkN64fwu+RG3UvkgPQMch7X01ts+iHCjKmDpzDbA5bgDfHDSU5Js644ZNNFKVW26gSPuM
c/+lTe1jkUTYiHU+5fidGrzT2aHO795tFxnyTDws0CGeNrWHyJx/8A0XJRYb5HBp/ZADyw6czU1O
07dB/qju7R//beQFBztON6GjvSUun4QU7j0yjL0S1tMxZklqrXMfe3tvYu+qOoagSHIW7VCclJ85
csWHk2ubWnukjqxWZVM/Y4NmIqz6kElDjyGXX2Co8cyVZCwEY7vOES5OdrNKyaCZp1l50Eqa4Nwp
oC0skcxLbXCOY6zFy6HsiMMDuNeRz0eCIOex/qP9ACOKOE2lWVvijzXfFO1zkDuEOLPa2tH4PfiS
VE76inrBuY5IOr4K9sv94OICRqNJN1jjo8h2NUwOAh6ssHoTbtu+JrS2n8gjm+Y3XBSPVuJwH7Dm
oTbetEhbOIOVe5dQIFug0xxtu1+mU4umvHcuIMcJuaBUQ+VU69Rl+WifQWIsQntaxzRtlgbN0TYc
+Y/k33n7Kl2ZVnHbUyEvZAwrDK59FlJo/Cx+TpOdsAf4iLodq+LAb6vupFnfkWBfL+aUwOqKubiW
82caMnpQqyy/eJQRxe8zYmgnilY/Tr6NiC9scLJrZTCY1ben7vpUi9F5E8lHfuWiM0BVYstV5dEf
79q9KL17rzX+cvTT90HNNkvd24clzFVp441PuSXirlyTSIU0t+ZuIbLwupMsKH5DDvJMHctrOYpr
4WcbNtvnoVYKvaF8loP/MRTzDd3xfZywbZPKQfQng2MeA9UlzzLgk/Li2ORdYp1wCmoI6oCLHfQs
1O6xEEDPgoRUU5spQ0hMAZ0Qi2BLMTT7OqKJhJlqU0+4DGYG+kzMj8aA5i8vWcnA8jCypeE7WOgL
Q7EvQ+3cmJxu3fyjtSOAGuLbqaTBZHzet4kGmpbnXuv9B8eMjmF9BCT5YdL77WYexiqqDnkwXxVl
5S8r0780IQtzTL5IZxd3uTS/MF3BwinCDSO5lWremtACxx6whVr9JjY0ZAP1s7oEHVKjAL1hHM9Q
8ar7wb6y2dfUVIoINtViDA4eTSedFkWQcadZlrOfeusoMqg6iURNn55yxzjDR9mRcbK27fI5TiHM
qZqlahj3O9NRdqda5bSop9gb+S0SUaa605TxK5ynhadPL7HBhx4wrbgNb2oYi33UiLNA2R02SBvi
Q6XuSPRIZ8ExeDHp2UfjB/f9z3eiSt9M81750lYzQVxFAzPTT75tX11thdJpouw7gMQ723Q+C8pS
UxVyqhhQ1/TnKbenkaN0ZeDCLq7Vpy4QM8wGPyba8GEOkIHQHm1Nlu2x4l7rAj2jjZERqY5UzJYz
isGpWzYd96RiJZHsoi9ja1gWIystcRBq/0SBQW3AMp7ShJ7SKwd2L17QaGMouWyFrQDBb7L4uXc5
M34PIeR5HaeF1+NIp+0Wm0ruJ/p5NXs8Cr3Rxae0ITtBtNdJPQKr7yLeVqfddN6AUoYK2VDg1Kyk
+DEJV8AWOb75Ae9h1PFEVGaJUwe/kloKzMIeYJeyfcsuPhRR+JlUE5KNTLzFujCu4/ExjOs3u6VY
HgKB6whQ9OyDe8ujd8uI9x6tSXy2HI7wcGwsNHPwZqJ3WVvubu5f+lQ/I4d5M8yLDfVmZdBOXOqC
RyUEuzYnA4u4QZyu2dJjK4KOqG1Vj5XNk25W6T3rKK4ZVPXBLspEygPkPiCsoRcp54/S1yNkk7m3
ms1yR4Q16FKje9Tq0GIptq+yho4NehtwzziNFmmJ6hDuIIcxtYnUYf9GgMROJuxodSR1wmpAMYli
BEHFk6Alzv7nZPcz5IBIfpkGrHFp0gFjrJ7zHuZWor/lg3auaC78bNVpzAkqB5A22SSGsDlDLEsC
6yRRayC3jI5pMnyU7vBHoetpOfrrhlo3uLAJoPwFBzvEgJ0gwhE6RuWodjpDTF/ZMuWZ+zkk8Jzj
EdE5yCi4VWieBw9nuwiWEVMHNV1X9k0jAA+kBcdSwOVUQkSlioZQf6zuU2l8qgfW5ElQA0u1ZSda
tRn6zzw3zSWOELEkc4tmToPwiLhoumM8/HPF1MnOvauenoNaV7rGRakIwJ75ljooVS2nMcPN4B4l
O8B6760eX9eqAcbTOEsEXE2R/pxQG6K01/WA/S4xF/cIMenuh0XxLiruCyvq5PIl56miW096VZTt
yHA/ykBiDAg5PXuolAa/gDTZfjiqUZxolyHkGDZpnPM6nLIAwf2geS5ZKwUNMNpJwwuKoq3hcfNZ
BR9IDdpEl/DLxENZfmWGc1fDUwYDubfc8oBNVaR1t+Shh0A4aATX0NbAXHLTa9pOS/STnY8vWkkf
gxhfIBxJXC+LlNg/+xQ4+Jw0z0Dmyd1nNPCTGH3S2FxR+PukIo5vYUKdjyODsxdq1ENZNauW+CHN
DT/zpj11HEFDbg369zTkx2uL8VY5aS8QIb97kz0wtt5NDiy2jcPA0k6jaV/7I43aICzu6ebwdpiD
5tq9q6W3vg+yOYLhKoaTP9A1H6Zvcm9eaT8QYlPcpGmlkFNP3HK48QdE6mO7M3sRLkOtfQi8/Ipp
+3Yqk33VE5OBPoz+nYmOMHt225r2UTGj7DTvpx4WPuBBPO7+VivJ+PBHeKKcRxbCBGLeyzuOLfdX
jglEy84eOdQAPNc0tqfiFdfOp8UBassUnhokZqNIpL7MANB31ZMF9jvJ4baldnDnpdFrZaH4652t
kVTrAel9TVyTQTPMKG+BQ+yHaHroknI/6dOtUDaxTh2rzZMFvy0SzrvVwueqBX5b5G5zAwou+jA6
Ad+zf8u9SPuD//H/t4zKsBwbHcBvQjv+43/8r//5n7+IqP75t/5LQmX/AyGcIUzhE8xlO8yb/ysN
1vqHsIWiDZk6tBv3T7kdjovsytfBOVkWAJD/g3Sy/mHYgDY8z0B+hObR+X9BOv0q3zEdA50HRSjo
FM/5N2qKSCwiCWZHnnE60ficu5xZEl55Sx/+ZuL9q7xCvZJrWyZZJCY2GOMX+Uw4yNCOZYi/YcLk
E+kUYLV5IybmCJpZ7aKmu/uXC3H6Q0fxW8HQzyv6NqIhVxjC/1Uw5CBc8OYwkGfhMZIObkOTHpTW
5B80IZDAe+kmSGIk+Naxcazd71/8r75X30CBJ1C0uJb1y3Af8/TsaDFujrqFvdb1d+k435Km/vz7
lxFKXvWvEhL1Gf/1dX4RrUT64A0iN/mM1Ts4rWM3YY61KdTUuQM/yCOXZKcsqnNTvGE3Qumq9QMD
0eg73hs5ex1nXoqA5kUb7LvigZPO25gK0jR0tUwNd7HETvv7N/2r8OGP9wyqDMKNb8HM/rPwIZph
LUcxUavWgK7Groc7gGcvMz37ZW+Yn/+NF7Mwkwqbh5Ar8ucXayiH41gvynMzy8cS07EzomvWQwzQ
gfH6+9f6y4tu60gDuc8Rd/DQ/quex5+C0KmdvjwrNg114mPvjI+pwKz++9f5N+nIzzfo6DxErE+o
xH55ltx+qCUjLPXUEiwQTV+sMNs+9PY/LmNrzPAod8qDPT5a8ceX1dSHH7PzVMJhBTKsZ939EEPm
7R+V7QyD2Juc5sfcy96mkOutmgdR8inLev37d/6Xlx4RHdpUE53Vrwoz4jbm2qw9ifKZXntE37x1
+idnEp+REgj//sX+4nKw1iAHMNXKpju/3GdpMfXczsysTPAu2Oebh8CpcrJxzb9Zaf5iafMwt+EB
cj3W818/lY8WpKPnVpxjpdJRyAjoqfSzZjQC5dEHjfTf+GAOewnLNnioXzlpejO1VerzehWZzGiM
UnoG5bulZ3+jePyrzyV0dhmLlDVW7V9uM80oCneiG/Sj8DGlzhA8AhNhMGdJrOe6yf/ugv3VFRPs
d+piuZ7768NaerrXMDaTkPw70CWkTIz+Wlrcyv1E9e0Ytzrk5kQSAzQ62CVCDGm60zzI6LOSxSqK
3Yg0EZz5yrYoTBJYjQ53VgDYyRjWY63fSqYn9XzFWCArjK+x4dxR8/NaxUNaZN2d5w236RxcqXa/
6MHKB0FAi3c9GslboH5oFhyaUgFiRuPvSl2uTI1ueCyHux4ShumD2pC5sRQufsxNSUep85StcKhX
vnk/9uUSv8Efpdf/VRqrFvlfNgFYkRQLFCsG9oVf1p3e9UJ3pl9wJrfmMY3p+Whtu02cgI+LBkS9
N0/7u5vjLx5lD6Wmb/r8T4hfn64+aR1v7LTy7BRk2iGg4qLe5V32YKCK+v39DvXs3z6hsOBP20oo
iRjtV+0t6tBBCi0sEJ+k3w2pBJzA31JfnhxXuzCbfkMsu4z5d7yM8a63gSghXNlH6CgWRDY/lF7P
BDKmSxlEb05lYh0rQNPmkqOLe0kNmpkiRV1ZR4xha39Vjh29Jw+esVudTOy2XtUcaeBDveDyAzr6
JtAGX3VUIlzc0iD6Vj/UuwB6jD5aVQMyqmT/88MNRCjVrOrRRy/s8ka51xVk2DKo2SNlVzfUkmsn
plJpXRFV/UO3qBVKRaHJHG94lMaILKLqXhpf7IOY1mCYwh8DR1GAsMgUT4T81zc9i8m3oZUBIXdB
IjZgejouOcGzVlEtktBfeWms+jTqj3Hy9xUZ3VWGjdJO3ohgkOD1XYbtjLyxc1YLFHE/EErcbwuv
n65i6e5+dhgBeRFyZUonqd0AuLxNPABrGJvr7mUc/Lu4GcqNI5lfaQ1AEA90G2p15kVIiMdEfOoa
G79CavwTj2FfqiG4HpOW78EmHiuxHn94K0h+MNektP76mFE+hlILkV7pma/qL3dOzvBDsJ1N/Lq4
BqdSITllAQCGnvO45WdhJFu8Dcxa+uCg99R/gY2aOdvU+czIjl9ibtJheJ3K7C0jubuqmrN9qBVC
pCuAe3gZG7nOxGiK9w0ztIXwHkFrRwtNirtgGL+GFMeqWTo3oOJJucxfRzz7c5udBKLIzjKWccdr
FPQ5kB6904hZK/83ddGHRxODvmuKCZwFdXST5Zj759ElM1tAWMgQckX+Pbyrk0f+TBrxQyTYcJzu
xusZNpkRw7gJa/I9MyBQ3Lu5b1xTuh3mClMn2+xLXmTXdQkFxrINWvQqESVDHUr7kVVzmkGXtAx1
P2rgHDQoixNd2e/WpiFejGoul6jmTBm/gdS8eE1Cppo4JmmqXEjABLJTNxSn3NAfGoej+IzmXxGX
bBs+/QjuvOFGm+ptPNuXn1eFE3Kt3pD6W2HUx9DbHypzOjlAmisoHoz6eT3VH08KZm6RjbY1MndZ
w3/F0wcPwYXYN1+Zkob9BdckczXeiPr0JvAJu8s5FNect6eLmur5OUwEDwIAFnSQQN2BgeMdwVvf
shs+NHkYU5AQPLKJHL47YV6B5HwwdIKWw9Y/BF6zacduaTZRubYjehA/86DmtrDiF0/95qy1Dl6u
31hm/KDr2scPukwvTsqprxCRDogHIhC5YUrcczbZyJuSb6eV6rxR9sdCjXZN+6tjSqcc/BqxOqAP
jY0hdLwj0RdB7dzREDfU584V4EFBxJyEhPsGEUpbTfz6RK66OttYYEAI1E7oTar4ERpdv19+f45m
f95fKNcwd8A4Bu+JsefPda0XRE6YayX1xsyiN9aElLIxXIxScmvXu8HXvn/mGBPm99lIr6qmIeWX
mT5cA9SD+UYfaEyWldv9XSH8S8HAmU44rkVtr1uCAv/XQniwippKV7bnuIdAr1uAynu+8xyCblNZ
xzjO79qUBQ4BMaNAqX33ffFVJfOhItKj1/I9WoKVa6VqCWyDVYFYN0pi3vspjmNGETgeAiUKsXel
YDn4/fdq/uW7dw1TF4Ljwr8dvv3QnwPMUs25RaKzsDo5rVy5r1qGoGYc3uuqughpO5Y+M6mJCoQe
NdkvFiLD3sxXPQATIE6zid93eLbhF/n+BtPd0rMTQKDDJeqCdZb3TzKOinVQRwfQFrgmrWPZMvfV
VFaflWGapL6ydJhSMzPM5G8wprSuzD9v3j8XiXE1bFbHMdU//Pn2IXyiyBPbwPw4NRuFaiIjAMtn
Z5JkDQWSTN0hA2+URPoh4WMlA+TWwRrv5DR6K9M3TzkhTYDuOZgWpwpB7cIQ44EdgwccKhvL40Dj
l5vykJfACeYR4byItK9DbLLFCg+QzRxNq5qbYgr5WfWqIjMfUdywC1XJbrDCrW/Mh0Ckb5ZJ95HQ
lUK4206fDshJSMDoUF00vl6g9ykXFZHsRlxvCuR5dGH3ZWvuehqPP38QMXKttexR4axsvbhRXISf
j9mGb+r/G40Iknz49B4ms92IriCc2lxpJTL7QqPe4Ec8Ba7gSGZl3ibXfFB+ZzoJCLqBYNHLBBU4
EkTTMNwOyLhgWCGdQfUzO8ym/V3XzQelAXNxXoQR2D5PjAYEGB+j+r3WTIfRiEnXwz4AJHPRORQQ
U5++kUkPFMn96qrwW50Dq0Yw5kgPuGIeU5K/F0qHUE7kThR9sezCcl2VBBhyanRGxsHA0OBYAfTQ
zGPWZySVEXoVwPT4uTpJhMyUoMaaPJJIG64nr8aNTbT4yHcweZJvXjskjdcuqzJeeQUdeD7JLJee
W2/teD7DhnrxrfxB/byX6FvwmfBWzZPtt3euqZFfJHGMJMF4aEqqcVS1YumE47oJSD9qbftGpvVz
O9DlBqgahuLgBad8ni6s+NQL+VebFm8ar2PP1YFY7ExeDTBUY4GiNQ5JQkiWnZVc9SjNKxUwQ5UU
EThjN3KT5NO64Yt0J1IyoXQ0lYfUzdo2xs08ekubMdcE01UjVwU190cBPrQhL4ewm3H89oi+SfGY
mEThED6/mYjGqYnI6RiZaUTmlEPK9xSsW6J00HWVBOtMBOxkjMZMlbgDzSdQCTxTk20tvOlGe3QJ
6JF2d2gJ7DEJ7hkI8MkI8snIsmtb+9rKykPm7UQzHKVRvxKrvYSBeJ9bPWpYYLUEhQ7lySJnj+Hd
DZkeK3rJTD+mYmvKAG3scHHcaTe9TUkdL0vpkYDqUNl6DFGMMTlZJhUbQUX0QZclOjEN6eIo/L05
eYcK3Qt+pTDblN2DMA6A7gEzkMVBEJIkECkfh3NMQBLZUNtQ01e6LrflNUlmKkftWCLbLggLdqvk
1Urbx1ylLunEL1Vet8oYEMai3c7EM3U8HcHgbXPW+IL4ppEYp8p2XgpinfT4wyHkyW4Q0M3RksYX
iDiDnAbSyqx+Fw5imxHAx8EbnDiKsvLOUhFSRElFREr1DFZaiGR0R++i1tkzn3ljJVhLUTE/+dII
pvJZfweCqnzqCmKrMuKrZmKsMuKsqplcK0YozKyHq5zAq6gFG5l+ucRg+fBhm5iHk3gsYlYWEf4a
SWxWMxprBqirRHswa9KdSIFDtr6YWmKjCC9JlAmDO8OCtuMSymUTzlUS0kUc9AYl0KZI9Y1LmZht
5soFiyCqk07EV8myQeCXTfCXcx2jg/CYbsLy24xRsqkICUNJtVVi9YHHJ5Sswna9NkxQASP8XLXq
YDxAl3+ASJdb6cac3FurnG8cosk8RqOpiiojsmxS0WX4FlKizAxSmNJ8VVP5kDy7aCO0P6TcRphm
AhfUnLN613ISSMZ62br5qnTTa6nblF/6rk6G1WBaK49af1bxG528dQLxgq9qV3qBXOJlWvTuZ5yg
6LDXiYSciITa4uWk0homAxfUWYbuZh4G7D2kwLKjpP10M4bau9Ppm1DTVujc1zEg0WFmgu06694U
W57+rbbQM/ALnF4Y/UzOSS5DBmJSiwCCA1NloSvn75i4UtdEvQn2ONJd4soyJpUfATOZOiVQth6Q
T351IrtyrWHtVtWTi8C4gk1TlRWFedztpQ6rMH+vUoAM3dJrS4Wx2vhzecgddJw96hc586FcsCd8
d4yvIU2RFjypmCc2juIa8sIebNJdZ7TcsvOnT7UDgME1KKcPZuJYy0BLTkZDvHUeXZEbukzcGrHg
dyySbeTc2XG2GvJh204Mf6NVqltkzkfXpsnVjD1s/Po1PV3kF8h1zHuN9EUhzSXUNqRK3Ur0O9P1
Wbu07egY22yEXQqByOrjve6hPIrguvpXHNX2cKuSdV2VNyMQPMclAzwLsD04fDj4T6EBz3GCOiVu
4SquR0SFsUA27ckdE1Tk/PJAWOpBi+q1OYvbSbprSFXXVRDdw+9aJf5FJv7OK1g/iEYTSiCHJqGL
oSnNL3q2rWmJIJ/Y1Ja3S4z6s9G0g5nr69ao4dMOCzFpSE4IcM4fUJBmKHPvBSsKAr0lnqZFfO5c
4tNGd59r0W1XNGtHBFclTcXJJmLRI+Mz1lek4tE6IuiZqEwsWs/17NwWmn3VulnOVnpXzReBXWae
gNsO2qpNo50WIInsSD1Qb1V3n6pzkRPfgmRFdNFNVcdA+xHhc+7eNZNLYvCO1teTHlUoAm0D4XH1
YN8wRHy1CPZZu3W8meOnovZv9dqoyT1GvBlQWRm6BlKLYS7LXi3tqwJHH91YUopxRI1XGeVYmMNH
i9pVjdwh9jjYpeuyUXPhdoESxmXUCcpdEklFf5jN9+zp2rq3+qfKmxBnCMDWuBmRCNWNBSE8XluB
+WzLYD9mQ4eyYlpn+CWm4Mu1E5bdSocNL14BhV9Phfkhw2kXSW6lcwe7yi0oCCXzIrffNVDvaPL4
x6jI7zSHA1LQPPW+ft2BAOIw1ub5sclbNB6hcw0QENWvAXpstG7Htnoq0vg1n56LaAB7OjKT2TfR
pdN8+imxypw6G6n5lhrPWlrsZ3tLFBc1dMielXKEadsdTBZMAGI3JtGm23bRdOka/dhV5V4PoiNh
IrvBmB69cJNa7lKObOx68NrowUqQscbMhZQH4M5dvGuRUdgEVFfBAYPJdTtWN/NgHrJcXs1edKUd
/JjLnI/TIqX/ucQkN69CGhz9TBrylFb3ooF8fCPN9tML5muvq+iIDQEuInx+VXajMxW3zIPeDsdJ
ei/D6Oylza5ByGgUX9vOmh42SoLhxsSsKKHDyjndoeNNpuHNL80ro+mvE9s9V4N+Dfph1WfFHUKg
BzMNniaFC4mGTQ3NzNfKpe/FR9dv1wN9B+IvriuocGWAslvfwl7YsjXtRzvaFp2ADajk8hTicCZv
q8GlX1Tuun44IR+7aQt4fa7xYLTd2TUcAiodpTfutr01wPeNxH3dBKt6giZGeHRq+AgzJRFb9Y3B
A1dBge2ChwhbW4wmsDaFjUkiJprKJU7U6O9jmj2hl95rhr/3EcYzikRlmJJFB67Q8Veu6X8GBSk2
sjNvYSSQrWVsSC6DAu6a3aZpqa29BoCfHJ2HIb6y4MuqcAH6UUFxwzqwKUG5rjSJQjYg0K6DFjYO
CHm6ibzTvpjvwkRqhDe9OCJScAQdpnYml5wLuVHTDba3QxWyzVeS+shFOETPzLvXEB2UBWErptzn
tTyWZK+FRY3i3U5eHBsBNbalqSUuFKy9SVZ8B8nfLuOjQtlDCjuZMcjtDh4sgsEG9LtDTIFiqQiQ
6BNa8wEouWLHAku7Vlh4RVr0BcztGMY2DgXFBjc4IDi4R9V/m7PhEN/8JDGoSCkvXCsmuB66S6bc
SwVgVD8lPHulRo4K5jLipFHg74C0OhfauYuXNOLLVei9bMAmVDoXs2MniXtFVS9PIuyvFJS7NvlI
tbWLsROXPFQphHIN6lJl7tSPZIojA8yMm2c5842oT6qa/mHCHKxcG4O1r5NbMcbvP7Re0eGkGtMz
bKCdOgMByzrEjKCkFr8J3dx1cbTMEv9Vtf25WZeQ1+eFqatTMqYXSSmjeOp2Fn37zVMD0nDh4t1N
4Wu3aXzg2nMU84F8SOq/Dse93KYtZ0gGAnFLJmBSncioX9oes7b5SSfyYmxIFIDwyC4VY2gOpHhU
O1XXNE9wh+8UNrxLzPOM4YPeICylgCBYvv2p6xfqKgu1PztsZDScYj0/gq+KOR84n3qXrerCwo91
m+cdQTmqUanNu5DwEFPjpK/amaqvbBl5BB6rhXE5s9/w135GxXZ7nopru5oPYV6Q9riZHSwzXn8X
ujWqFJ0VLoezBiY7IydOTZj5lIcgF6AKNJ+t1jrnwFVZNJU4y8GSm2EtUgKuVtPPdVk/q1w3hc+k
U7MqmmUXDHdu7+yhL+LebY6ZLc9tvfkRn2HIUR1SJTGvKvuo/jZRhdtWFDuVcFNp7Y2niIFK3MvP
KbJBjiqr0/KjRVBkpDSxzpxeV4mNSpesRAPfO1gDLJppFW1G+4/fq7J21DuNDYSHNTUDK8HM45HA
1bNQJXcUTJnkU/CrOnTcesCpmtB19Jxz0WMScPd0yCST2OSqRZ6zTsv8uzNoEzulSRBbLfdT/ZSk
9HWQXn3jt9t6Ir8EjXXdSGxkaH4teHxjiUJ83qVOeD0JAuZAFyKP94EMa2RS+tJYGd6z5wyXF8/n
jbae/az6jVEc7pIOfWmCJaK4JYN31VM84mnnOx0BMmJrZOe99obwwICajohN/V072ZH28eHK19tr
V7TTMhq5ARuGiZbKNJ4KTELBdBT1ZCwGmyrTaoqrsEDs2RXVUWgc1FNZF0B4qcmC6taYOVWUZjQv
SEp64lSw1PxmnfJVB0TsLVPZoDlukciHuQqA6W9TvXsIyZdddKb3PDbIQAFaFUW0tDTjw+jBlELD
XoUGmDDTe2g1jGZ1jGE8jixV279UuCrFlJorN21xdsa839I++JFfYtuPDTqB1cbVxoegdD9DO+Ac
hvQtREPtOxpxMVaYY6xxX+bS2EW2w2LsVKc8pdof6fPUUCCT0VmOSX07j/49x9qTJZbFtLKqG8fL
cIrQf9cn+6jbIadc2b3T812TD7EjhXdRDuIlI/feeSiS+cuvS2XMiGEgtIh4pUaKJqS31Az2zJeI
9yJrd27GhSPqK6haW8uJX3vNWxrd9DR1BVpr1uF07A5ROPv/m7wzWW5j2dbzqzg8rxvVNwNP0BMg
SBCCIEqTCoiSqu+7zJreR3KEB36f+x7+kieOrU0xqAfw4OwTe4tiAVVZmWv962/W/TAgrMp8DDIb
yNlO47ID4giXzwjQFK/FQ9cXBHe+CSeWKKpxZsDZhPOMoVn6I2rbH9PKlQZhE9pTOcEqx4sysLPb
ONEgOHq6x6oNBrHQlmBhpG8h4ce8s3G8x9JUIb9EK4hhSxt5MvzswTQZKMnC27h5wEp2yCUM5KnW
AIkyNdiAgX400+TG01gNmPAi7v7S6x1hvO6RTIL7INKfp9z5QrQnVMIXs8727fgUzMMBx9zLNGJY
aE/fu7q72ficFbP2VJgplt24JnaK9MmXFSBQkKEB2rugeQi6Lls2enMsDHHsZQZSc5ugNEFrWqUt
rhK8oZfc92+uoLqq42BYhaEukcU+JcVwnwzVp9Rfi8LG3Lq5JM3IMRvZxqKZG8j1x9ZFVaoDE0X+
uWvoLkOju0lDbNawnpn6afPjODWPzchcrwm2TX7DhGlph8OC3UlfWFjPw0w+Zka5Z5U+dFYJLT7f
B512QELn9HyBOBsWqO9rfThaoP6s0pLL1qCzyDeDGLxJCYQ1GX4GtF7RDJ/qCIF/kouNM3VPRlE8
lutIJ9BAZl+R/V9xB9kHHHZk9C67vv3RZu6ihnLcdOlFoxZhUPFS+M0hC5PPvWs/u/M9ZiMMzYiY
Y2ZyRxA0lcyE7QQC+80rojd2GIEzRrKNrQJjFXbbD6q69k6AfOiIVOzzL8gru6i8DCGT6AkHIQLM
1qHPTKPDi8EBwG3L9Jf6uwP2vEX81UxpDlsgWgXPWjMDxgG4VOksm1Z+joRHJJr6GlcwCUJa5hfR
TwdT6cqc/hiW0TV2rdVkII2l9TtZNs7QNYElis7Sg+UWufk9xqQ5KVbGOnoOIvfot9ktK0vm+wVO
BBNyjzLdNpKPpghUgw2yK9K1P7Qp3CQsWIF9k8D7Fi+YOBOV0BtH5L7XAZB0BJ93imKd6xOms0tR
9mcFsxvCIlLAk4eaptmpXhCuHBSUmmmYToJR1Urkls7XNGHU6TlnKyNbgor8RlW1K9XcV9PoOsuu
2eqDUEqU22Qh+dZSJVjhi3UCl78I5f9AykuwzATHdu+KA6xRxgi5/wgScHQIAaHcKQgzDZr23iS5
fPkaikE3jcuMXwIspJ/M0LyvU25a5gc7u9yahCXYQ3FL+snnJSCjt9sJgyfAe2p25xySrAnO4WcY
YTjhQ9JTXqRV+tm3jwQOmcvWbjcGvL6IUbT64K9gc5aKeR1l/cM4DSuN3PJ28oDInE1Symuludjd
ZrgaI7hVfIxJIfyqYtNM6pdJDZMr69LrTbaVEc4nKqypze7GCPmcFYu7lhHY0pPcGxUzNybRjUhZ
M7c3ZpTdDL8lF5txpZ/njE2IrVH1zOBTD6yxR0C1zXJU/5N2vcG0hP9gTFf1dOwg/2KFoOFzQgfb
s+kDwxf4QVpOudOCdJlgOaan6U7U7oNu1v1dQG7IVHzGbitevbJAgOUnw37grlbuk9vM16re96Mi
zouDeo6KviPgZ/m8eKUNOmaYZyfLh80rJY/F5VuoElWQhTfJa6InN68b1mUOy55rhorvVZJqlVSY
cQQxg4PhrHD811+vhvCy4LVwZvdL0YmnwfDJ5ZmWnfhF6/u5aaZrHdY3rQ3MxSshxgHGt5GjGGRI
M4Q7qblEzDFgRbK/U7xAxRkbhf3sty0xDngPg70hj1iErzWb/XojNEe7m4Ps4BooDrC2MjZ6n2Fg
QaqNUIwEOUCShpiCNOf2OoVSqL/OoivFviTMb4FdJ+r4dOnp/HRTYEaW9LJalRWtWOmeeo8RlpIt
um48LOPOXxRo1rAw9UnClbssiFo62VPgzSd1w1/vstMhIonKrzA0TCt8eZ3o/f/NgcYJTifz9bfZ
5urW3/7bz7LnZj/cip//47//1//+z//6n//rDQv6//69f/OgLcWD9vBs1KE8ewbuc//mQRN6+w+K
9P/zknT+A6mdqxzw7Ne/BTHo32aS9n/oFhNFPJV9fptiT7+Jsv0w2vat950FnZLf5RpczbL/mHFz
9MVy8k3nJJXuebIJPROHgAJLUiB0nnxJQmQlDFZnIpYzDkbJzpPgBIENdjLaz1mFQ/aUlw9eGmxt
Z7z4lti61sipdYAMfPBqqjAnJX1G789DnW3J23MWfaTM0ufp6nv4bYHbR/Lk186+AMCjFB1HE9ZR
t/nt2bxHjH4zkPVfvyvYAl/Z8b0/zFnDLJ2NOM3dU6LpJ1eElOyxfrLQ6bgZAj09AgeDMgZ/rCQ8
UfHBsdL45Ulr9/EH+ZNCxj1XBE2m97g6vrK+fvO/m5H7S1kHzkmEGU60NMei+FXlya3Qx79wGP6k
MuqOZ6svzBOGrvaGwqANQKRydm0MuLq1XaR71Xa2PE7SPJj1pr8+/mae+n3/pEyo68EBhqSpY97x
ZuYdChQhmKbbJ9gjXxM2m9ZjQBzOHb7fvX4Vdrfxe06iV35UV8trMZHx6jbrAfWLJoF0sEWIHe+5
1bqN0PG5MOlfc7u40Yqt80pHvLIgRfwXvKoXD7FJ0aEDtOgHimwfp82TsvkIfTiR4V2GcYxJ9sKE
Eia/SlOeGiqcRU9xU+DWv/QFhVaNb0NOw6Z1L87Un+NkuNiV1y+1pv0kEfTUA/ZRFd46UUck0og4
MA+zo5bReWSui/C2fjUmORNqdiyig5zcL8o+q8nME7TJA9F0OzW/xrLgjFh5Qw/08R1/S6Z4XdS+
hTJCVzwD7+0dD1y9MIspt0GQshtZJ+vSqyW1Xr5lihgCESXTWkbyYPThdtwMQ7JR3FC95ysXv7LS
pKtPj0GJqHXkqO7Jy4gKcQhTXnF+pgYNS0rjgDfRKpTwjipx4gEu8bKnIuH1nj5ZsAbgFx8b5mQf
fzdDkdTfriZ2OVLBHds2/7CmxEg+DEeiik6NJ8kPnQ/oHY9O7T+3zjfeGxBc5pGEboZtswpRKyGz
45BkwMon+/ijWO/sHa6OKsXH/RfC89vbnBdDlBuzsE+a1mK9t02znCxDMg4FKyHKxFkRC9tgOCfy
FoBohr75TGZBF5W7xBGYfE+XPHCfa167HoZO522xbP0yp8yoxuGCmfjLUCIq7KH/yqtl8jXRauo6
c77saPpwnBjT/c2H88+769IPGIYFmeRPelOsNxpya77S7BTQDKNpG9fdJva0b0g6t149/oW+jYXB
e1e0DUhSLFUe7JvdYey82RuDmbU6sgeohsZn8ow/CAOEDll2R2RXxawUYbrlw2ZJRfmrIKm0ZPip
5/kRmP3W27TZvFU+EA+Br4veOmW2POig6bFJwoqCqzWd5TyTYUm9vS0oNNMU/gT7eGOIS1+iQLX0
tRMmeP6LAge+CyaKeykg7tmniCzATKdAo3fxy+ZWFdmtsInBqUW1nLZDhZVU1UDVCzBiCDxoqGqq
C2tUjMbSzr7bIDuwtYl0vbl2t5YktnloXkfjO7OTg9cZ2LWJrR0FpwLDxJJ+eRL1Rq0e1fzlHDpe
A+2EIxPJbXDEt/zeGMaLPiMTbEBBS6gESwe/qDTHZqHlm8fJ3sIzKkRbrzGHmUzBdLGYLnZGMT3g
hdhy3jJalYpMIK0HRSbxWnEaSmgIxqB4dGB+3KWa07CM3WfLQnmL6JZINBiYiXHx9Oyoj4ibobzg
S3vSgDrU2TUYj/Po4kyjbytm0qNHDkFXcGK6DwC2F9sazv0Y1+QY4zDlajMTQLIyaSVUo2ZhvLn0
84bHRTJTFOJqaBerDosZL2H54RMG3vwsfbSrvSl3Nb1hFxv7zL0fmQOP9XBRpUpIf5Ul/bqfIBM0
1cbM7rCFOg+YfsD4HC8JyBD3W+bQ2NLOXQ/I5iGX1kvPFictVkNfdryYIGespsgkBfMN0kUSnYup
XXg17I6BKiaaYdjAiHvdHvXwjlkBeohn6JDPWirO5LcvU7M99MSpqpKhbR9iHcsBllJlZGDo2l3Q
ZbtwLpDei7LZMcQCleqRgbAV5P0RZIkDUvVQMXk9Ps8j6HwcbmnDxgHWJmGNfbQ0tWlppASNzLQ8
tNeBNr0Mc3/vjPOTnebHPMuOkZMeW/KRpRD3ale2rXwnhhKPWfhXgThJgU+KdJ4VHS4cx7OnmXci
2kNiixcicJ7BR29RQ3U2TJiABflXyFxESrXbvJYbPfUAmOEYpRgA1lorF1HrHxVNMO+HC3zSGDus
v+nZ1Kbw5hBwXRsGPN7QvmW+3TQKfIViHbU9cTKol4eH3ISlCCNbrY4Z/nJM9sLHm73x3mZPPcxe
T+VkcGU+0m8FGkOQ3iFYyDnhlLhvE5/Eeah5hB4REPxYlAWp3QOsqLWRy+uEB5o/tusEU6KPP8ar
E+7bb+4Z1OQ6SK8fvGV5FpOMfcBp96QKHpDP5yYfLx0LXT3oJOdZYKyEp8W5q4xTOORHYegHL6Bo
cnqykJuDSeDoIMxdMCdHxxhXie09dBSCXBGSr/XgueLOnpxV4pGhyW7cmv3ZEhk+Iu4myAKKODVT
fhAuNXxrD5fYjh/14i900Hc6EMQ8NDL8z2WKrtiiv93suszdKdT5lnZ65/j9gSQg9NDFUQAxtFW8
wNjoOraMnj6+u+9Uxv+4rCrSf7us7BytcDGNAvvG9VvRFkdI3kCMz30pDy2hEh9f7w3pVdVpVGc6
ukjPRrv4toCQRVAE6KO80+ToJ/X9cIV+NnB8+fgyrxX9H4uGi2AYj0b2D/FSRZQbW7Pl8Y4cKo/n
S+hoPOlXJVlIjOfI4+Sz5oOa+wAwwvC3j02nX7VinVkQ3piMbQJYepqR7FUZZc72X8qOd583Rp8B
LScnyVvVDiQwFHyz8E6d6NbNTy9OnuqB8SQ5AjBJZ7iN8zecsD6+Le+Vki7u9SRLY3Ou/6s0+e1x
z3GZzcNU+ae45nDR41WQBGu11DKTUR3ji2AeV+rkUKohtXHC3dkbgOB1U68+/iwqPeKPHU0Jelh/
tu3+keCABXgeGmHin15dnkSwyQD7bK0mv61bG7b/bMaYH+fzFUYNdC1A3Pkb5fFBYbmw21Zarmod
+IbYP2sYChYtyn1tryF3lH24G8OQ5jX7S/VmKO31nx/bVQkWwBIOH/+fbwxEOuQiAysrjIzTIWmB
tMI4PxIJdlObk6lnGwJXv1jZpm8BddVDpbw4j8CTIawO8ngoS6i9YvNgiXatvnQ5f1dpKKqeU4WS
HchD4/J9U7HtY3Mbq6zUalyRQKuIqcekz48qBtdNjBP+Axdr1g+jre+L+NkPmfjN0Vr9uFGVR1Kk
UOqVxwnuXDoED2H/qJMKirPfIRKgjmm2qYWxaev8qGoi9f+xm22KbCDMi6s1IZ5C0LBSs39RW3tN
z1zUxhEG3Sf1jiRUlNKfznPAJDLiY9l8vGRcKalPgO5H/XcnX4Wdfw4Kk/JGnhKcn7X+kGXiYA4E
IsbDqkmyoyfkZhzqlXTGK1mvm6KumMMBIUt+RWdBMoaEWIeK6GjvVBavCZLtjodZA9nnIDD5PW4u
Tz2dvYlxiENO69B/Ih9J1UnSu9Ml4VEioXKCwDGe46b/MgHEVAOrP/hage0udBM4WRcvHy/016P5
7V6kUCrSSiws9t8eYPUYYBg9Ge5J1VBJK89Yjd7U6iVWjeQvPd3WuoKtQX0Kh2UM28frvWfhQNey
OY7EdzWQjzPUO911INe+wsBCPWHfafAFIsvIHV9gTgIPz4eqYxDhpp86+Ux4wUXJxFS51gAkTFK8
VE131WuCJOlxQKx/ZbiGvRY6mq1tJ5kyf5JXZV+BWmfVORaxGvNJ7YDVTBVv8ASYZCjgvJ3AwCW8
MADqPSFvF7oU6HERKL7nxJwkxKriduQU/EsD8x9/n4yxeQklD7Oz49xmx49v8x+hQ+poQexv8E/H
RBNi/fPFTByZij4J3JMI5s/2UVXmBDdeUp9OCeV3xVqKKg45Bf07Ln9IbS7AoEs5HwYP/L/UAgYh
8wNuRl9dVT/gMnnRPYZ3bdV/JyH6L5XNK8L1x8L47RO/KbCcDmVMaVPT4RVwsAxnZ8few6wyxAMY
Fuqhl21+NEJmAoaqiMHIEPr85VO8dxChxifLBmyM3BG13/12JJDl4492ZLqnSM9+qaesMCiEUWe8
cBgluwa1h2Cg5Dl/qy/f64MDC7sMF5TM/cMJAGf6OeYi3imAYBKE8xmqaj3m+woMVsV7d2bMWNp5
ZhSPY3lAYQ7xtRPbPLL/8lGc986iwPItsoQsH6eON5s6GVl13xipdxLpfEpHZfCib/SJ6dw4gApk
k9y6o9xGIj7GUJL6ovFWRAX4GcHjPK6W9jtB/mQ4w/lV+Kg219FoCLz8kof9Gur+wXJsJuTslzpL
P4a+6ufTi3qLFZtGq0495qFCoz8rrPIOwuWyoFQZ6BDxrNlPLebk0fxim7ZYF4JOGjO5vQ91p67j
o9rh8H55wN1yN1TtuhjglubVmvEmLvK8AuC5MSj1xy+c/+dBSHQJ+k6PesK1nTcLh3D4NJD0fqQD
e7Duwt3rFsQlY5vYOPvL0EW7j6/4jhRN98wgMAzEXvzj7dlreo6njfDCTkgn7oZrJOXW69PXA1Fh
Yw1SqLbU7rI43Dj4SbBXQMIJ4psv9GuvQ1pyhr9VMWpXefMOe8BGqJI9uhPzbR0X1lKYtWWBmLjI
hYBjjc4nxoR4yUJeyqzY2MuL0OoXPQWRyX2WRTzwMIaLKmHmpDnTmVJlPA9MChRiYHo4dnA+NNPf
wLv3thtOIJ6XY4F2MVn555tuWlE0dhR8J1WTtOF3tnGOYPp+cFGc/tYdNO5eox4h0/IUZNgsKhHs
x4/wvV2aqpcxkG+bmM/ob/a8IW9GA+P38KSqcbvP9gL4QkpKOiq+KuzOtgxoyxfsVCvFzzNSJsBU
d0FurAUyb+jNm6h8DKbh4hkevPZFN81onsU2rObrxx/WUBE8bx4u+D20HdV6/rlDteh8SYhNw1M0
pXtt1A95pG8Kd2MalD2ZYsI95tgSqEepOAx/ufo7+yNwtsmQWGGThI7983kF9phJ26vDkz7R5IJs
mFzHdDuI7/joj5i99RPEz2k7DdgBI6O9i3G1qXKxDaigP/4w71XrGBhZNOFMUWzCUv/5YUqrBFMh
Y/dkWvKFlpENx39+7bJzv0e+hAQ8Q51OtGcD76GL5cvIHcl16wFvwl+t1H526dlqos/thIVwicFQ
1pB0gNsrlvX54hXWBkFBjPmXT/4efsAnd/EB0bEB+sMDppFOpWmTH5wM75Zr5X7SkSzMw5ZdYl7M
EfqeAbyAeZ0u86MPOqmebgI9P0hv+UwOAfSofVaIa50XxzJ6aXrAOk+NbxQY0DTjORHTS4EYo28h
JyunWbwhaGm9adrWqE3VE0FEd6mYIoxou/xZ3Cf132ZchvHOhkwWHy2Q6q1xI3mzXlwA0ynI7fDk
tzcPBTGrIzM0LgdQFsOAxQ1BBN965+yU91mEJqM81SZpDJG3ir1tan/P+/LBLGaMfOdTGGYbxinG
cCfsK1TAhRZxRmefbIcxvBPcFSSDZA65JDOSc2enSjyjh6SpoVJkEKXASAJ2N4XNwqiU5V2YdVsI
BiswGKyE9RqqGM03wM69mQyEWQ1k8GBO2Y6reHIe/WiFUd9TRVRAYCQHvZ5eWkjFo0aNCWW7I5wk
B9FNE/i55grwUcd3AAi6SAvMY9OVqJp7DVWOK6ddbfhbmTpwX8E0U/0y0eUn3SHQvrRDskptDT5h
iGfcowL8GohOVkoFBrCoR+QULZqD12DRhkd0Mgjc1eMHcikBcp/FDNQ9QaZECerkd6K3F34TEliM
XieyiL+INn4zLMsRWxIbSnVQ7YKUSN9ho4K4k+lH0Mxw9R4cCJ4y/9tOa7wzhCSqzlEeQRyMfw4h
06Ex3aojQgGcum3kg+NiQ79LRrTzyjElPSo37Kb52wvnvlNREiPnMOV/PWnsN9NWMRRFOxZtcOqj
fN+pbp33wBNb/Es3PXhq39Gz+t6zKsRxOF8YZIfwVGl7FBKhJg6j5M6y4WX45UNLLWrvoQ55EzHa
WXeeTlQ2I1yR3dSWHI0TckEOf1pTZwj2DvB25wKUmS0ssajIjraZfdLpjpRmFr0VWgogrqQpzxKL
2VRjuO/GNyRez6Zwd6oMB/VcT4rv1RakzVffVK2ViXwvuZwx3RR93JfTC6RT5h8WYtuCjneYth1M
x5B5iMEGYrrOgzCtnRvxRYW41FoCp/RvJ9Trmf32hMKfB8sI5oLqlPjnttwbsVvHYRaeSgeXsfNk
PeWoqdT8JCie0sJ4oJskA/yY6wiSaXqUennK5VkwmOkwrVCtt9C8BzN66Qzw+VmsSnaOPt+rQ6cx
svVUfpIZmx2TX5JkeHxtqsEZA2PPppcySI5mso+mclUjBlb9q8NxLJ0GyLRftwM3xiDUA0x/6Ohe
XHGaQlhtFvoaiZZNfaQeT12n64+KcudQEKiWdMrFi2ewjYbIlViwDkNpFHunJpgPTuc8B15/1tm6
1V1nQ+3nXZcPeH44WKLLa9/pp5FmN3YZnlmRsXDxKajMdtyMY4eeSXxyJc6fOFy2qG/JPw9sPhMa
7i0SshdVkBDL8mIz3egYp0z288wM2KiYF6EakcFlQtSCc+pfEMH3MEtOeSarkCE8EuHe7N+ljveF
0cTaycT6kc27m5mhec2aPRSrT3wp5x/QiGGLo0EUTxhpLwz+NKTB1kW8xgx0qesBLNUSr8iMhWf9
pda11WJ6u9g8DO3or3mB/kg+HZvJNSVV5JMPkSHqMCH9CZawnPTHsJ8XHZ4ZqUryiZP13F1jO1qH
4Q8MkYE49EX7KcLouIn+pQoQaKSRPS0sga/SI040iwKbUOsuNHDid+/gFSzikPyp8XHSrdU431nM
jMhKXDP40ZicVdOAcQ4qb+PMz1QWBiJ3KW7JgQnYRNDZx8WP806RH1Deg8ubBnWN9eYtg5tTCKox
DbAWfYf9Q/TteoieClhvOVnLyiI9xUe4GZg7gsAxtEICp1RIxjIls0A3e/Jl5KLOETfa3XKMrZU+
2ftachurx4K625y+eKQ4OBoept+a7IpXzKLpO+Lsu21BRlVd91vpBuQ88BJwSxODX2EjOh/UCzIv
8ihbM6mAuu8/QFKYx8sotgJROYfeMlcuJDDkBQ39x3eGif87rbMy6wpMi4IectebVcsJPRlDoNmn
cJYvnk00Cw4ValKosAu36Dd2pZ8SHfNujeQdNTJtyqPn9gcCb1ZqDGOBMNVpeSsAHNsw3fTURksT
DFQhOKactooA2vfMenRIlNXebIgopW9WZUdBdtjS48Rwm+TmMGhVGOpslxvcql83KhOnl0mSLcSR
HlabZoxONuyJgu1w6MVBnQSUqSLSb2qKpUGrsVpl2zucc86YBougaU6PI+RUxQbLPZp9VSKyV61a
WAtubUJuWQ5jtHfxajCbBNG0sUTJeA205Fcwv1o+FIiPkWDB8xngvRvW/cxkoS0Oqli0m4m+kD+u
qu8T2wy2zbuSQbu6vMJGjaHgVRNHhe0ZDJ/V0MphXVW+OAgZw8FxUPdkt0mllKozs5j1FwXhOKTy
knP2ChT2NkvCNF5Un6UaFcWHVAicagTVL1VjY1UJm+xxQ5Dsw06e1W3q0+KoBk/TXG9H6Z9Q/a9G
G8CRacorzPfqtpFItgOyr1SR9RS34gU5NIPdBteXJgMPzHa2LPZkzEVD8FQgDAS0BtHqp3PYyld6
Q7Mwx/yItm0vter4ajJlVQhxPZqc2QmIMkb3QpwOzlz2Y1pzx/y8RyiNQMjwHxQ1TabLYqpfGqgn
KAXwI3A3BQylAmzPb8aL6pxEBQg40LhhIkYECk0m/laD2EY5hASWjSpZkQeq9Pl0nwTmPtPlneJa
iDbbUQIsVFuu7lLi49pL8+JH83awIJEBmmXd/FI2T63WXtrew7QXnQn0LYsiYuwa9kaLcKXmh+oj
Rw9XJbgabhwuCo9FY05InjA7Yk2GM0y8KNsH2XTx8KGIh62aD6lXqkurhzAlLHA9EEFgMJcZHLlV
x76bzC+GMy/NGpQKUD7O+pU29SsFbHoixQOdCgmZ8STttdEx9OJntA7XBlGT3QgwrI5tTMs23nyu
HQbicbEf0AzyxCmFxA4f9q0F70YPFRbIulQ9aDRhC5ZBHKa5YRi+qmMEnzPxDPxgF6uMkIyJGnyM
3jiNsYbRKN9Y05dDMWxM7UF6/iEc5DXXoUwN3tkuFmqsrobo6pZLpinKK0WNOdQrPUnvwcNRUc7x
k/FjAu9StZTjT1fVgxm8N+6sV8u+S+5HhNx6EpCkEq7UcU8hh+cAj02Nhlsdbz4oC3CH18Ix8A9j
tGRkt0OmN2dHI3yTr6aqn4j5WKeJLWO6jXpDVMeL+cquht7VmPJAm4Xpkn6NJW8QhnLCafYYTofY
a3YzRuY68iDe1JjrlDFGPsh3n8l6GZmYq3mM8DHHMN3pXGj/WqCuIV+ANi7ASVuXdIAK0sxrg6p2
TNfN2UJGeTeG3RfF2mzx+l/4KqQSa7SFImRn/FfF0la3WRVpitg4dMnRfxjb7j6o+4sVVSTiACMr
jhE8h407G8QF8CZGPSU6wyL1sqgyVbjRoyB+RQ1IX/ffory5U34cK2KU4uGxRdC9MrAB8LSfynOw
TJJf2KBDMh+QhJvrNlOpJSZEJWMgA0rsIviCttd/Tho0YrIi32L+GppQ6NjTHE9+6g5W+HOw+502
VrdgACe1inBrud/bbJOSE2KKftuMnzN4uFr7PEX1g6fS0+q+vwtp2YLYPw4OYoto3KStZ627FDKa
CNN1qulH9qlNyauU2/06M7YllI+ljZw4NMd9rbe7rtQ2sRHvusNYfsZFnPqDIcr33L13Qv1YW8aP
nhyEEORQILNp3asZ2PsAKxsiwZdeWKzgy6xjU0Mdlu7y+tEIW4NMUXmIceLo5rRYkA++IlqP0Tcx
bpKkQXvVaWgUqjy4hq7yhxiGRUwiZ1bJU5U3G7c1lq5EuD0Mjxmv/lzZmyyNopUe6N8kWlgHdCFA
Jh6Ke6du1pWnbwjSuvZBfqmwmbdObV8eJIY6zvithk7kGNXGnk16cNK5hlXFXGcGTGczWOi1SZTK
vFM/PTo2zojmPTyTPX7QzIMXE4q/hDxfgAdEkAZS72GVehqP8Yc9PGrmt4BgKg1vXc8Gx7FWURzh
5VCsKABT55CkP1PqDxHTEXffotjm72I1TMmCj6Lu9MuZ16omxMshL4LchvWI64qNcwkp2OsY1mYs
C1LlsD2YvaWYSacmMsJmFwJffy0SK5GwhoGQcN539Gajo3oxHLkYenczhvFK2NrKa9G/p9SmJuoq
lC/N9IgX5KJ2r5XTIP0x15qdPGl6sUzreYFyZxFNPIPCAhUxN3HerPtM7qK52YhAQw8/3A2J+SQ9
KtDROtQZNkpTiMsyPk4UZi7+Ij7PY7R+qmBtP0A/252jJN2lWkk4UPK11LqtDxDip+WyHDIEvN4d
OjisAX9i77NKXbYlg2q3je68Dv8jSmHrbItx1VIXOTl8GwpfNUp2kNCistyWTbTtfW3nJoSJGvqm
w1eB++8T5uHZ9kJY3O8C+70eE7+E0yvaegEMrPpnLZlCmHDoymwHg4q3rloIjLlas9qoLMmGP+PH
POTTlYautMJ0hCK7REYXwkIslgplml2EwT8FQboe9romN9og2nlmhZEB5IZnm/6qMckWYx3g76d+
QdveU2Us+HYpV2yta+nzb2yVjE/vknnZNzVREzx9v7ujBWOVnEe6GnKeQA4JhkAW6BLJJOEljv5d
TE80BuSN6I9O+a31fjJWXvdzvPZm6wla2dI2vmlzuGbAulRNBabgpBBiOcJ66VGJBp1c6om5kOTr
qSjCRPYrfUb8ElBmZD8lecUoSbDj0dBdEhQ5tDhWYO3VlvelZSTbWdPsJULwu1H7UXWEHujfeoyW
YzAerQ8eiJ3QtmYRPEdBdMxI1rKb9q5XHDRQD5UuYUJ6qyXmS2P+qxy3hfyGMcphcOyVJq4puvzK
9Shmwr208lVvul9FPi+CNt/xUDn5xnVDX1TzS40Ex5aEheHH7S6oNLkYhXmfi70F25Gla1TtHTmI
W3NeRESiZm107ZKngA0He4hoSSD1PqNO8sS8ijHRcaFcDJGxdt3orqQFsXBANKqDW9TroK+4iHEf
ZfWmSBAti46JGeVjvoJzqkxfsPRBR1m19bFNrfLQV428z6GGioESxrNhHVgEh7T9iRzhVW7YXF3b
Vhl2AV2hhJ52smoz9hTDI7eWmCUPL4H4rtCrLzaJLxdYrURx7Rwt3SYWhinwJ9dhysPxczJFYRuy
uIxPE6bP6BG/Z7rVLei6PzklO56v4Sk0XymePxdWcJyL5Jabzd3s4QzT3BK/eCRm5hOxbxx00Q0d
5jX15sVY6F+wYK3cAWJh83maARetRjzoXfDcuennMsR4YbYh53XNUmPVAoAQilG+jIWPDU5OMLQo
vsZx+TmV4dYsh1sfNOcqzb7qFcnrrk25ZX6aM83Dp0E+KrJGp5lkm9jLuDZ3WBNtCaD9PnXdXe86
uJ90A6dMvW/C4Rjkz0aJnFUE+bTOXfd5IhE0Yql7dvtLny5akvK1BRvVaH6Ns/bLQLTrwupb5Rv7
XICQ6uPwJYCDtpiyU0KJth398Yfmo5EYV+SMk/zVkD2UFNNM6JPdrHhPMgB8+RjD+fN/amn6rFXy
yRPXBp1zTWL0qiQfRyPUx2jKkzfwK2KzTVbeyNYSeZSPEc5znnDWTTQviRQ/GfWXtvXOBX5Y/J0Z
HrD7OfKDszDsr5KynXrznopM38R6D1FzxJzRw23B6D6BphB/0pOiWY3fzUyKpZc2P4ydAyDC0Wtr
zp1vlUR5pU9aPB/LZjyMo7bv+r0eGA+o1mpXbgj76rd1rv7ICbYxuOrazPrXqvSHOZunfjD5FyoC
j2DFaZq+dB1BaX2KTicheGvOqf0R4WU+2AdHQu94tIVt/jWFwJ0TnU71+nNu3LMkXZV9jTA5TD39
7hL0/mWaIraJ8N6RICDy5HArgjk+Z9l4arqdHnK4lX1+jFoOMzN6QnTZlBivdXG8avXk2Wg/FRww
8I/zx9acjhN6900+Yi4k7RVJzdcOp7VZj7dW5z46Paacs7OJOoqmznoyQp0U+/kEQq2vxoL4SLN8
jJP6TgSQtDUbF6Pq/5B3HrmRbOt2noqgfhyENw110kRaJjNps9gJkCxyh/d+BBLwWpqDmoLwBiVB
w9C3692new5voQq3/RoFHMNiZkTs2OZf6/+Wk7P3J/gELzz4asqDjfI9kCbsFjJpbrGnysmzL6Gk
tOrnHPZvhdVDo/a1qXwr1PCV1gyT2HLqc942U2rbD4ouXLWNDawIhnep6SujHF7yfvqWYC8uq3hv
ZhU5QsltmHwfYVLpCfs8Mm0eg0w9mFF+gjsAnCArF7OpvFAbxevD1s0V6iYusytBUlTqU/FY6jp7
l89osnF2jOSckhsVGamG2Tq9S7PqlZism0ScOkotYYtGFdZQXF2aWohKh9p0AtF4MbTyzFu1aUmv
HI0Gmzk7EFcxjynvRD5hQeMbfzcajZkVeKE95U9d/mhVLiBD9o1L20nfyu7VGMVF2Oy3ux5yZDHc
anF8T6azhd5g7SUpATq1C9O3b0IAf9qnSpIzrwN3mOisWFU+wghLanDXVO0nAKRw4aDDJPYMl61f
Dw6LYR7fiD7w9fypZhkfFO2S2woQ6LK4n6DyQQ/77HSmgam8DFUGEsshu1zRzqZKjLPMw6vu03k6
zwVhh/J413SXJFZJ/SlY+rM+2Vh5yyhSTk0tA7g0fT9YDqGiNBCrvcZ7OxQJ6On42IUhGaH98CJr
VM4UHNPIOvd2t1ZA4rtl8AJT72lyw8fGnIl2RyXhbJAvDOw5rahum5Y08ZLK/DQ+N0H9ULm0Dxjd
2lDEC7LQWdWAZkkFLo2GfFnZb3Hg4UQS7WXA6S5U+Ee8euOYb/UwPgtLvIkwI6EvqL45uXYBhkxH
OhsL4VBdmezmweFcPss2YeuIFmzBdmHT5GUKtaXwQcPSsWaDu+q08M2znI5f1G1H4R0Jl9jKP6Bs
aqV8CtrcXQdiTFZjPGwgZhzabE9c+XE0TVqYA2iO7XcT+/HCKaBlEv+60MbIV/LuVneS2zbMVriw
1YWp5R9lmz2UbrbL2TlyuKTjdgJM01u3bOBv4QKiW0W8hPE1q+3nzstu9MQ7Zq7zlmQat8IMoBF0
0dEOOaLeYW25U4PgW5+OwETVfT7WzcLr3T2v9g5Sy0OQM8Xr0E6yqWSTDzWvix5CAfszWXe27leG
DpMlp5VMUHsiJZExb9c7vSIWL+MkpiaPydA8ZJbyHZL6ymvCm6G80mR4revybAX20avNd2uywaQO
1Yp8yXXafGhWvIv6/CaeaPqFS9qEKnHSIf6JESIWI2UEn9o5nk+g7x7L4SoS/XHI1a2q0tIQNbcs
GPj1kQyTmoepzbf4Z25p6jCJouSNd73okirnrhse0IdJWiXFKRhAcpGInRLn2KbAGMNr9qNZwDnC
wMRdE1U0oBvuQ987fkXQUsL3CKvmOxWXA9iLbcApWbNPswKXbHTFvqqtjaINL07ogbK1nVcPSQ2k
311UzmxdrYmkzEJ8aNl75VK/bGsc3vWlxcpQYw5eNraxz1jyxmJgH2HuCMXdNwElrNDIn7R2pCCp
8vsILM1XtVPf5+HF7iBBDNkWny4o5pmMxk4Rbyqkgkx4a0l3a+NgHaswh8Iy0hYiih6TiVQsHZxm
VT6bI1vM2d5p8LBq3bw3Owm9Gf101jaZt7VbkqlQU4RIriBIn9hJbeqONL2ImSzQ6ZHJT3NE0oB9
UNLmHOflTRj1eG7p19Dscusp3odZw56HZFOlcJVTNsDZrZsqsO/qhBmmsRfYKtaeeelQnL1ePDML
UsWhbqe2u6qGFVsQUx/F/XI2kptaa5+1XHkkQu4xLTeIHftRP7TwpgxhnEQfVUtqO/cCdFSgoC72
HWxEb0MG8TpJ2rVIvYOetsdIg1DmpmgpUPsaYe8t9doHPcd8EvTo+YIsKYqbMmKCz3GTzOkhaiOq
18WSE+TJ7dg1z/lLUEJ6F9fSaJ+ANeiIHyxGwbAtYJipGl4VNm2q47BYB+AndOfesZRvaWHvHr3E
QIoMM/qABjpC9TlchOEuUSPeKhupWH/t5AGuijdBPL20dnIyAXxUbrYpPXLVs7F/pghwa5nn1u42
ZFbvSHZZet6ib0y/Djn0Wum6IyG+TfVl0dF5Yw36kcYt6nXuOeGI1+qPdaz70AJW8kCaBcPbBN2R
TCCsNS1WWJ3tOIRHmS+uqMfe8CRTfwMgGJylLog+ENHZa9iHpdY7mMElrbavWdX5aQDsS3RGuAQj
PS/nPAQTGd2COrHBYYFdqBE3UlTcWUVjw04h6/5aNjCTQjiE0bKC7nejqex9Gp6mRceStAfFaK7o
d4u49R5rUp/ZhVtY5O1h2soiWuBR68TdJYul0gomTYuyhmeZbxZhkVEGBB8iXjezUMiqfArinrdJ
e1eLaaNN+V1rEFU/8R+9lhFe3Rih/u6xoZUu5sbDDNpZyBcahL1O25rAJZtyq9BBJDfnTmCeZHOg
NGmbJevWj74luvMSnZwQfSjvqqRhFDinOFZWaiTLdOPThEtXaheCrx7YwP5tb9ikmn6mQRkG3hC+
UtqjMihxFTylQLdfeyd4JNznqikcrXWVupETEbQ4mRdP5xQfVuRiEwsNBOi+c0GulZSba+nGKNN9
54CBCIGc8s6SOTjfuRD1qRs0jwQqA9IeCvAZJekEjXtLVx2nS86ksuaqBM4uqKKllz52LaANNQo/
e2nPd0q6fhKSENrJ+gEGmwImWnntrTU89CnxylTySRUHrmufFAW6BerNJMlyfetLB4yssIJBVqfm
POMzk/VNWceN0ULSY5+BSCIY08cx/clsfEcnyoPeslA6ZDEEI51wptpvBpLRDX3RyCxEja76rsaA
Yxqc3cto38uJqBmokJa4UjBq3L0mSn4n4W+zCrKi5b+N81KKJhJe0/DdWp0FiJa/EFu7kXpYyaJX
MU60izPmctXOqKXvh55ciHEAboFyMoXUaXl2oZJTIgmXNsPBC51tRq2QBRJdVjpiQo9tRZTsB9ys
Os8jCzmMhWJlBe+pY62U91IPj6xd0kOykp32P/z0OOCxW7LCIIHFaB2ylzcFLiZFsplGQLpqKWkX
zvDQKvM5bWXP2qg9lWO/MbDzSV9pwWEckErWD+8hAHzZazui/QiYxLPxOicDfjED241dz1uzLDep
4921DkHYwK5vpA/HaYJ1FA8P0gYhbdDhhHYYKC+5A9W4QC0faKOUPdNymObgNlqZP8DoUQoiJ/qs
ghXVDE+Boh3j7LmnJRsCEVKB4tF1EGCvoC1V9+qVhSRQTlR8k46mSt13wv7GxBSQlPNZuv9/mJAD
vTuO6QqK8iFD7yht8uRTyJzLIu+X0I/Qv1M2F91Dlkd7S1PPbojLo2yyXRenKzZ1G5MRJ0vtpsUP
y2wzHBoy+qypNWoxn1IeKgLqMPJqpNSYux77WBrgm4hIDQF8uzEOsmVJ1tXJut5IZ7k0act5R9XT
V/SXA0kXSwGibFJdP6C8in3yc6jYAqEbWYX22FCakcP4R5ehwMriYmIcp8Kfu62KLiPbb81eYx1K
hlUOk62djAMQ9yUmfj9BKBkBxAT21cq0m4QJBCLMQYqYOZZ/ec/CObnp0CsK62OY80Oi9E8NL+Vc
IgeFDBLpXvi1/Gv8xGNESx7xUI5taaSvSEvan8zjGeqkVqm9ex4ZDrIhRjrt8xw/F30sSjA8yPvC
7vNG0nxaBJ3Bw8uN4Cb/Pxvvk+RBsUJpGnhYkOUQgzqCXDWGcWNHn9LTQ3THXmqWQjbaYLqhEB8Y
5u+cxT+/ENtlkiCUEXfDXy8kHcJAx8fsngOHqYAt3mh036IIVr7O4KRadY/JhFc7AZ3we4/iT7rw
4KLQrWbhMMDu+UVD5xQSRDV392ywBLoYxMoEt1ORWfRg45eax4dfP7efGDn+4gSWmv6fHhv1/jAI
o9A7m8g6kpYgDToFj02b49+kiOHp/ZlrxMRnYIANIMHki+NX4Qjdlq0XnGWpPO/kyrv8IdsE34GM
LAvQla01nckNOEYy0Rf7nJ1Y+6QRayE4ywIXlnY8H8NEhD8MdYWzArQ86m+4TfDJlADDXcFuJAvX
mY1moaI2QGvldSRSnrB6jogdLIuBuYC/qQN0Atc6YIeMECecDA8QuFlOfbqiU/kNfIMcaMiZOwCr
zKzGSjM/khquYGOs2kil554mEtEtBtGTX3uLoRXJuAUhB864vFWwJsr5xOxvob7L7USrYQUpaOBW
b+WcCxCVUjZujP7J6L0Tw2EZVFByv2uCCrNzp1GRslRlFVNfYmrGl1hjBJowGyYm4WNsNbL2mAc7
WSGXpvKxmKBbfKf6rPZQSb1bQfXPDckMAWJp5zKUDJyVtqyEtYxPSXWjmdOqMb+TZEdBO93CC2dv
z84T41go8tWQ7dP8RQ0B2vDVckMHac49B/cgPuC0LofoQ+Pr25xuMqVaD4qNMrSpGs4xBooOVTeC
OBAkEOmIher1lWfBgQ8UdImULZRYz+ROpjEYMMPYd268zemtBubMReBroa++izYOLb0c4Veul52q
wSLKJT/Z/PaEzCeK2nh84HWyK1DVaqe7O71vNgorCXEHAMkvpvnqWKdYFxt3cpc9S6hmWn796VQf
ek/lAKnn1+/TT93ReLdMullwyPyDx1gx59oM3JACj1rfS51E7oiSuF/FbX4EDnpGpFjOMufBLa9l
Lw5WbS+S3HkOCvE9V4yNSUBSXegsnz7JyztztP2pJ0eiG24QHvw6omjX5eFv7Ts/eTfpqDbIVrMM
lcnvrxMBw3GEBqcosILTI0i+veYq60nQLza7flmC0URxy+p0jRPwCHIiZYLOkasGezvNiKycAQqu
xM52P27of2yUlq47coH8RZzw//iv//e//a8vIK2//a1/x2jZf+g0a4EAoC1BZa36O0bL+sOSjR0W
JSJSIS0epSShhf/lPxvmH/hDVZlQqTqYtGTT9b9jtIw/XJtf6Jm6SzcM3SH/DEYLB+CXyZ60HwPG
Fx1BkJ08AEhfmvBsOBk2SPXmUlGHjIxd2WyVYfRdgR27jM92UB86gYm3y/24YQaGhbVomuA4NeGm
dM2HOE/JcARkhDgyWwZpIdOm0earsLv7Gnk1dcKjsJQNGI17IfNrwR0iv2WaewgbaxNG9cnVdkX+
rKn9OgubUyEomMLLpdvvNneduylhOuvfC318sqgi0mlSF1BZy/YcU7uhUbXAOEzgeuhqx6a7I5mo
cIkrAvVotfFa79s3p0kos5OCoW4oKzyZivGuOUm6MuddFXjwiXvdQ6AmAScNMS1FOS4WUPiBVe5V
GBWLhgOQJUVpCKk2djH0ToifXnmudPVUHfLSO7VO+CqmF8Wdt5qo1iZf2kPAE6EFWneAA39X0HI8
Du5L6IzXNDP3faSv5i7dzUp+ThwXEXIOKLJ413qlEmdPrg9n54Qyj7Edw3an1NXSw7JSyzNHuOvT
5F63oo95EjeplR9UfrxrVKxQodZAeJwwt/eXm8TAIuYhNpfeGlfThuX7LSYiwgzptapo7TWCR+7i
sZwsUrRUdxE4gkp23C36AAVVm28yDkSxkDDL8CUKlf2osKsDkXrsPWNvTGx5OYKrkTHjy8aILyr1
rNrPuRBvsehOdZMcW8FGAgzIogl6H3FXWBktL/K4gTEAGgx+yLm+aMZAt+leHRemBbSlFYCSitsR
VBWg6DG2Hpl7i2WWxT3Lp3nTWPZDygxdl9p9PZi7dpzvUi16SDP7TSWYQx3rA8pORfGYcJUgWRuT
+uyJbGsHE5ah2sdJNSymQMOBCpVi4cTW0+jn9/3Yv03BjA4w33ECMBadOzPvm4w4h/u9QDoIM2el
NfUDpnKO2XSHYB8SUBitZzPB5N7p8aq1SRZyTbXEnKEczBmFX+hPlBA26LBH8u/go+b3HF94lQok
DFsh7Cw5WnGznRxqH04v2ftdfMpHhCLo6732WUcNyns+EEIIv7uqWV4KAqj0EVOjMjerqPAoSxne
m9BZvUcz3OUElRBYcbBiwtSy1Nk5lXIprPIYl/q6r1wSKd2nuh+/t+TnKbjKDLotMtVYp9GqH+GD
pR4iYOaiZaC4n8qiOJp9cHWm4too8Qc1rmMYuH6ld/eTgnye3A+h2JdKttGw0quteh93/VFVk62a
yuX0RpnwOTh1h2HHLDltBt+avlAXTWiBzRl3FqtYTm972rQnK02odjoflcPJfSxOfRXca/kVMME3
vdbuJvXaZUO4hIr3UWbG0SmSx1Ekm+FbHmBVy0K/qKhyeJ5F36USvsadIyFETy35aS5jXhfqC3hv
Dnh7Ra2e0zQcV70mXun0fMiD7n1EtwSw7VS7KKA237vrPArZ1tJ3UxIrIcWMyL2Lh+I4jGJtpS9K
XRyrBl/MyFS7JPOswDNp3lHAQ3xyH8vBvoQFQ2ouvwWWQm5RelsAfSqYJ5WOLA/1tcalmVMs0+xQ
eqT2jvcRu3Kw2E/z7JxLVLloDmHfUInMxm1fWBujrN95y6Ss12CudV8mMTa4M9p4iSCTPFRi8vUi
OuJGgp9pflA9O6i6/RKGrynRMWCUqa41m9lrrm1Y4qYB50qdpvzU0H2A19wHaeG7Vn4X5h0gnqLh
RaXzCyvtRhnmm06vt4rhrK2M4K+oeO7q4jlqtMccsarxvjuFddXK6lPr8qumNbukZM3oqIPbEt+/
7+1gV5XRfavwEtuHTL50gG3o63fxtzH4ogFisLdV2sCvHQIiKzQeZdEkNZvGdtMQ5qJn+crAymnQ
sOBMyj7QxHeYkcfKaA/UBDHl9L4dPWVKurZc4D9TRS5KtVXi4VSvxULJtFVTv9IOXG3Lkj73VMUF
VR3tKH5UUu3CohjtBlUh4UwmAqe1xxhi1x0THeAFzmcjKEO3KRlTOUEzG+bUdFH18OJDSrZqldOq
MlbHohTNkkxETgbzljcQvrtCRwM3Y8QqpcQuTntjVxcTqVZh82LrDCSHP1p7DmuywQIDJmz9OVb7
wlY/2xS3UlCrWCbwimHRKms0A70clp1NZUUdXpUCI01Q3PZTBJsEPEMcoHUHx6LN/FZMywAbG6Oc
1Qm4vYbTz1cJBeosh1jcfOcVw36IDQdI9/2Y24Ae8gMFP9+b8CFR7SnyYAORZ0tiLJqFvuhxPs6o
wJhfsGn5VqnuyHX1m04cUmwgcbg20naTYEqYrGNml+vapTdkfvEcT/ZqUBzpANxzVjBrzA2j137X
6Qcb03abzgVJegS5OcqlK6/e8Iam583Dyo3G+7HV6CYRSxrs71M980Hfrj3kTKFWq77HTIQC3eg2
RT5qq2U1M0njbvACA2J/ty8D1QFWH7/NxQ+x/HPsyoM16jcDFHwc5PssUzcpSTF9PALVVxcKwav9
K4KCj8lCpRfAIU4gVNV11JpLAIV7xQMFoRABZlvv/RwguxBRW0MjD5/s+aliqGuBe5iLetPlMPp5
JEmVHKooeiLu9xKOYud10TotaRfRbpMU063R28vKoxDvdr4duttMrAr1e98onPGCtdmEcrrEppGc
4q68lRIenvNjwBZ/IsKoadq10k97Z6Cjw8HUhcI/xCRwG/jczGrT3xhJsoYo58dDvau8dqvVJccJ
jJdWF+MXoxY2a/kCnfrO1ezLmAZEWqBPKB7rL31CXZruarM/gJ2/kCVRj3A9gvLoYK82b5wi201K
uGN/69v4kGq19PXw26DVtOskpGf1ofStDOumdneqR4xZ5e6dxr4r+ngd6eNNmDY72Jl7MrP02LiE
0+3kCU44M71J08ryok2MfVwt6gfU2LfUma/gz++HUWdrmB4qPGn0CH3LuvYw2PG5o+rX0bkYjtNt
mlR7y0IEKGq/1hqQbAbc4X2a1itdnU5Zr5ydPj3Y1shUwUq5J9Pr1oU+0ruF3+jjmrbHiz2PiFjJ
xnVfiplNRs08gvWi6/Eo3mShtyLxx+/IYYlqB0MxVmvyg3BE+Wo07NsqP4mu2g6Ns6SRk4SVV4UL
8qhhemSNLbyO5hJC2W5Ma2D7qSFpbm28s+wKCsoCSnVk73dJXXU7jt6VyIvHpk/9mjhFXdHWBdfZ
NP1lMOljAO1sMOaWeCt8HNppvHR7gjHNLL6JWYWWEJkDmzYDbA96xdw9Ofe4hm/1xrtr2E8rpKKE
9AO2+NF4GOiWfsZQQfTQVt17G2lywr6drHbtFOJZawDJVLi1clfsSlwHbdNAc7MXrTwhc4APdQPP
g/UtEuFthuQ5yF1Hz3rSRgp172vNVETpEEOzsUs5HehZTW5EywcCgl0OFsvBYJziqfuoQqrT9MnO
SKGuU6bLtK9Xoii3Ai+2pvO9tCm4Gk3yZISIsDkxE7NtkYnWvZWnPmAPp4QZWmHhU+RYek1wA034
LVJmP/N29O3AFYueo4igIi26g5OXHApRLuLMvIqsf3Nq86MWxrupji9BfBvT17Fw1InojPZghMUT
KcoJg6T12I/VDjeoynepZWz7miM467OlWZ+Z3RyycPadUkV78+6MID+rWfTQ9NZzIKp3xMDnOCbG
KwpWNP4dPIcsglFgBKLV5gkxxM8M48r09d5H5iYw84fEXHcFNQe9y57aDAyiPAI085qmLkrvkYEv
uv2WEtQ4a3g+teKoqJjgMUULFNCiPHcx2NmoRzEnaNo1a1D00x4o/FFtz9E081qWl5SdyxQyajLr
ZXLmfYuRYiw0nLdkHDQo00xjeXysqevrVCLUdlzn1ky0EvUz59ZplVU+11gwhiWK4FIdo0Nu5qeR
cCe1Vh5FRu+U2GWesy60nZnpn1Fdrhy65QWl55LSPvXKldGGftUlRDj2+HOxqszRrp3CbRFfwow8
3krfZJg7ghr5uHL9jGnVNPHOcUywtNk3nfpaZx1NXPO3tJUBo02dIskOpFHhHymM76WiPPOSv4+i
OIYcR0Jc6IGn7YuWYo+oSZ7vLIqNHfTjVn+1lO48FcNpbhrCYFvlYs0V5F4WzozOMoEaHDdX6vAk
dDo30HARqd7R5FFkqs3MghZRal0ohnobBdrVynX2lWSUa0d39g4KdFZz7okAqbBKnLoUUrzodrPg
WFraayVFfGj/VmD6j13H8RxL1xzK2L+o5Pz3f/k///Nf/ve//uuXYs7//6t/L+eoGvwQwwRa7AGD
/Xs5x/yDAopOtYYfsBwXNMXfyzmQahybaJZ/Y6mjFvy9nGMaBlAW6NP8TeefgqJ/5QnIWo4G0cSC
zkNl0P2KnCSqIYSby/Zbcc0N6N9iWU0ExZEsPNrBeqaL3xzFWxo2V0l+wXe5UErngb7Ti+7oFISz
4+SIT3q8dp7q/+lu0uMwiSL/T3mXnYuI0wYlrC96jfxuuiYpJshPLpXLL6ICsJVAM+KypNZr73wR
K0tdF35fqmtzBJZBf1rfYowlEcfUgpuQo5VG7lY7qrtxz07xSTPoYEu0vdPR79PEu9wkUEpYOwzc
x7g6jSyRWmzTQriSInnoWLvE0y6/vgge7p/baX9cA3fCoQDL3UVE+2vx1bKJhGF9KS5OxQ69r6/0
A+6qCoAE1pac8vrgur8Rfr605v/4SEMDV2NBwwAEKL/Sn4Qfz4K0q0dkbDUZmW+e94C6zyRTHB0y
uNTaeghU/ZIGym8YHNpPHhfTkSRwqAz0f2hTx9ShZLo9FJe6cHf16O5koNbopquMzhwjRWvuTPpb
Kei3we8++wvERV4z9W2alrlcw/oH3n0jmhzwQ1RcprG6khZ15RxAzmr0NoXmxVRxThXqnQC6LkO/
cu131/6TW86n8iKjLGo/obj0oCgrQqV+vEW4cLK43InE3jkRqGeW20z5RoDRr0fWV3DNv12z56ku
jCRJ8PrynDPRGpmh1cWlR0yaytKvg/Qtqu2TO5TXiDdYQ0YSvX0JaHqPjd+zJ35WB6awTJM434Wy
tFQ8/zTQmrJm/2hqzcUtYpemEvYSbq4eVYov9EycaGk+Jpl9iiMIfCZHzfGzpVGMp7F38/w+TWY8
nrjT8BoVGKgN/P9TgtlYH9wHkrbwUHFolRY/PXAeY9W+b1RzWiYuHcR2/dgEjq+3eJ4K8rfrZP4k
HheAMcq8l0C+q3dBkZ1Ske0pqFIq862uw/Um1iNVkCkun0SUbssOx/GI3NSY8UbJ0nXG3hjv52NT
TftZ7Xy+07W3hm0PFXh2qj3bp6UCvczqwCubDhtOmnng0ZF7LJR7AGtLa8QLSIZmseGUZNlKshKV
9q471RN+FzuiejJEt4FTvbVttB7V+UbWCQu8jNFdS7qm3iQRjSSkjUMCf+0qnMoqTjcJSAlW2P+f
BHVtvKeYQO9Uqt0cXhY51W8m6BOGybWwn0CKrUwzQNQjbbSy7tQ8vzLDckCIf0OK/zq3maaBjG7Z
uAJYhkz1i6LdhT0exMjNL1ECT4q++N7Ijz1Qs4z0QtmnWGe/wSf87hO/KA+sEY2h6l5+8bpnPfqI
bdolsT9VUXwqxuPv6X1f3+uvV/hlBQI35OqT/DycbBGuI0BGnW2t9HZVtCrO4nIzJsX51+/1F5+A
9+MzqQzTa8/t1Ywvd7U3pr5pVTPnjA/kge12SOftD/KFaqEivP3606QL4E+4h799GmsFNBeYXeqX
9SlL6x4MqpNfqL1thLgPBP4N43fz80+fG3ttw9Mdlwv78immSyJ1aMz5JR0sTjXFYijeZJZoHGET
0JCvf6vW/rBTfL0w18VmAaGGesNX1bPhwdlWyOAU87qZszXgh6WpK+vIS9dDxT/LlrVGWQ90JGIm
pFD7m+3Lz67Z5b2wAfPoqvrVEqGGAW3RkSgugWEth4E/YbYe0aiNxAByc0et+J//RNuyTKZcvC3/
yIkx2TRWlcol2zgViKKnTQh2WIobE1RLnqw06/nXg+cflnzGqg1nWIVvrBq26X55P2qjBLoVdMVF
2oGKqYFZ8mCzGunuoynePP1NouUH/KC//tyf3Fo+Fq6wbjkokV+haXge7DhMpuIiW7snGP+SMBT1
Kg0GlW8ClnWi7a8/8ScTgUzngGVNkA0QDPmN/rTU1UKkZZPg6bYw/CtibXOe1HFHSqQ+uVYEh7yo
zW/u7k9eTciLDg/TQ/HFv/vXz6S5uh6UvqovkgFQYfxzAnpmgFX9+tK+ruI8Qw9WN9cl94psY/76
MQSouX0ejeVF2tlG7Uz7x1ryfCSk8Nef9JOZ7c+fZH+ZBWqkKAsvW3lxgXlA05Tg4B62gjTkVelv
0Xqu+ZOnxvYIHyWXaEIf/TKVxvnszKqiFxfpWJN+nQlXHxXaTUguNo1FS3fDrv0+UiGBhHiLLZm/
uQycgf0K9r8h/pRZG3KQGfnjwN5iJk8mvFowp8Ji2M1pf1vW6rKgkjIOJe3VzVoSRKSjuOQX1OAd
HfyjGb7OdhzXonmR/0ql1Z90vFgZ9s+IzmHGbgFsAZeh/N8pbjDdTl6L2joUw2s50bG4JLi5UnYS
QpGz8NQQDmREveYJXxoU1aTzXcgHHoA7obT466gHNoR7aLi+oG9IikpiMVqHfD2PmD+BSZfN7se0
yKP44WEh5EXmYBn9+CCDxLslk6J8eyWgRVIsnErCEvgBhoX0VmeWvU2N+EYSlfKuuw9pPnDx1YtZ
dpcVSzrtki49yX+tGnsVWSh1Xkm0DWEV8kfp9JD6OSBLAoigRiFxkMXr9uMqhammA3qw20/P6vZ2
iXiOUO/05UbU7b7tkbNn4cvfChptRWzGRt5DkxIKlLatQYY0WempbqChoL9E9jJrik06OCv5I/EE
5oRsDvnBEvAQRqtM1ZcliBU4vVv53ZzKWnnHuRzICLW2wNrXAamwg9E8yxTuKcjOIbRlx2jvNPXC
tvcQIsQh4J6dSVuNeX6eQgK5He+B1JlzTRefNpkHCwM+MG+gHGtKVmUn246o1VNgB1HhpB2wMpsa
T3LylHpPEsZCkh6K8iBq3L65oD15WBJ7HbLnsCj0W/MPOMFCXkKZyqRthEYXQVgP1i4qTNDyDUmf
7mLh03K706MS8MaBxKSFMcX7MY7fyfbd90N0yotnmXQm0LTnBmlNj08aaG/FLjd1Wp3lNds1/Bla
gfvQV92WXt32UJG7oNIWltb7WB1u3N2MninvIJXrO52nKROoJeG3z9INzW9AC5RH1cIvwDZGnZ2H
MOu3KTO2vZKPw2FPwBFRYjgspfaVCsBOgrBLJCoDuuYtA/9IpCzaLqxdV5GD2v405+xoDtodEYnO
FK6rUe+XxNb47nhJKelrWNHpxj95c7s3Da62TN5/DKkme5EfLP+67UbviWKYiPUOtUC+N+On0z0o
wYtQS17kITqROddl9cP8q3diDUduO6T1RrTdM7C1LYEnFquOkAzuilak5lCQSVrzpvwIFq806yGv
lkjcyxiSt5IwzLipOCwwqdMMhLQT2sRVC98ehD8n9pJy6apFQmiK7AUpZON5sBSqHoxiUm6SuXmm
O+RZ5DzSIDzpHg+va/YxLAoH6XGK7a03gRKwb2wg/1mzk9fpYI2fsnavDbYvrGKjV85jJ1NiS+cN
R0DP0k1LQK8+mk12NZx88WGl87qt34YgBWNc3fe2RwrVtUKyHWyK21a+c73pQ3XDvZK5tBwriNgK
5o7nDvAmCdI0EgbbKkjvPVf/RKzzhTdutcYcIXi1UBzT936YtypsC4IJZD/D+KkHGGB6970x6W9r
u7PCHDkG3dJzwg2xbx+lWd3pSfQtpCzs3IGxfXZyodI8OX5m0Xdd6N8SEayyEp3fgniZuiW3s77F
MHJN+/JGNwrakzL9wbGS99kwd3YYnpyciEmlNG9cL73L8D1YNcEfXQKrpayMpdBvMbJs1GpepvSQ
uZzmB+UUUmC1ZKEVq7dH4XWkANtFHzbl2JiyrDBVurup06oUbDMKtw4F3HB8NynnWpR16cI715R5
RUxPfUSAycjz/n/snUlyJEmane/Se0uxQW2isLnweXYH4AA8sDEBEAGb59ku0TtegMIT8Ey94C34
KSpLOhOZHSFck4usksrKDAfMzdRU//fe94jP2JV7ZyQQe6ymPRF1vJjWBOaT3gPcqn7r4VGXM+W0
VnfEOJYJtni3TA8Tw+eSIbTHMDpkKE0e+FGXU+pUzqtxEXyrGWDjR7rVcqINV85JeRAx4ZaRvfK0
6sDvvegCbQ3QeFFEdy3jcYcxecy4vC/lwTla2oW/KkyV4y4SM5qRxZg9YNwu6unDB9JiEkeI8Cng
AQ3dx5ERfc6o3vH8/RT087jo5pVbHNDmF8oxSdx5FPfajPDb0mDwr4j+WrjxwYjCrapuidUttVZf
tcgFvMN3LfLBhIxA9nATIStEyAuo3SFig0B0UEk6xik45jDFFfDZ2V5dfIrEkpXtWdWsrcqDioiR
Imag834rbHFstChEOVMpz562Jk7sVuRPXoFeQioiVYprhNXM8PzvKQFHE/kkQkYZpZ7iSWVlRGIp
kVrILy8LpBcFCYY307OGJCOkNINE4yDVZEg2NKpTkGp+TEg5PZJOirQzIfFkpnIuTJ+EK+LPVGEH
yJ8SJCFHSkNSI1Kis4lkVCMdOUhIrJgkP8Wt4Omjhy3eV4hN5OvJbyXPbgpgLtmFibaiPvttSP2T
bvkLi8atSMv2UUZ5VXIx9f6t03jFudYehA9xQz19CoLgGwwCWr7ha+dTuRnqehEHbTJXbOuhdDAH
Wd1rVw4/cLTxRh+AANnz3MIerU8tWJvS22stY80Udz80bM+5Bahk1Uj8XQSgoEK+Gic855XzjQPp
0ueraJH4JqS+FsmvRPqbinBrOTjnhjg7KlP4XNrt0sFTG/JzpR8jFmOGv1RsU6tYFfnO8fjaB6Y7
SI44+TQESBMhMkCQBMn+PEqFskaqNGG2o1v2cMKIvHUzy4nm5nurjavJI1nnsOjlCSt4M9xJzchA
EK0RRhsE0phhEEj6W4pw2iOgDgipDi8XMCZMjqtioyG1mkiukJeOcK7ILEg11kOW9b1w7WSvNWJt
T8W8CItN0ScUOUOGQuHW+madsNkKe2veIfqS2V9liMDlsUMQbhCGKwTiAqHYxf2HbGwjH/OQ3zXI
yT2yssu7AffUGdYnkrON9OwgQaddcKd36olDPT0vux6hukawhha/shCwA63agUE+p/yeetGuhEgu
GYI3J+FvFW9LHJT7AUE8QxhPEch1hHINwTxGOLfQm3EGQhLrQFcpRLBB9VUOPqdm4eA1qlkk/JJO
X7xiTGkuSanPBLVRQWmcxtg55lFH1060brRs07T+TvhPZkETn/RMqvi5hX6JtWhT+NOzP6nf1MKg
INo8hHVAX9y4A6lynga8Rzb79dlB6QkGtOpIO7lZNHP6pJCN1Z1jYfR0qaCoe4eNEKYQjjIJ8cSp
0BaTpy3NZo/CsS+aB6UFqQLoSpq5tccQ2awKyrtcyQ8Ug+8M+kvstp0TSlhFJeyrhI5wC6hEcokV
i4x7f/Hd7CAsb+0FlzCCY9zY+74Foqem37FD7HSVQoBsQrVkqbBizAcOlWnaJhnxFeV7wA2knIJF
7H54/VpVZNM5qVbGaIItuuYq+4qqjmBs1lbtAkqyULXFaizNWcYsMGgM0nXe3GnxH5bG0hjqbYBv
SHE5MYzeDvYS84hlkpkPvYVlrCgXheesW8da5bmLeMJSvBmwq3mptRGeu5pkB0L13pI5NPCvZOa3
qX4nq4GVAuWXq5pQZtM6w6Jx4ufUz44imQvb3YGFnOsOgVhQIzG+pl2h50tPjU5pnq9U8msGVp0w
B3FndxvhBMCuxCqTAQxnfDDc4q0wXwa//8FpPp+JqoihYClQNLFP9t28qTyODsMq1qxlOkUr1cQV
qrTsZowdpquNKqkebHJ8ffyo4oymBkLnjo3jRCyGwt90ybRRsoWiFysuwSrDXUVFDndIN2ujbp1E
zc4yPzQaUbOwBzJRUG7odDvTz1bMk9+6dFkU4oFtrEnlNUa2Vl/EBeQBDcihkdE5ejUgCxQshWGb
EHWHiAoZgiqkedYzbBH0VevJ3Aqw0yvxclLSbd70y+pNxh8lD0utdyEHuZFHYxpga3CvqyRPstzF
SfPSg1UZfHAXUMUmn3e+kywnN12uAe8h/+JU9MblyCPpxyqRa4oqMmcTKi4ambLVDEw9eMW0/kK8
bBqgnyWQ0op46zsH2l/mdcf9YAQbuOkrLc95c7yHsi4w+d6EuXz9cgyYpS3w1mLAPNyuaF1h/hDP
rNyeUWuztmNycGwWoJTN0vAdIiRLvL6qWLs0o9gy2A9mntWdS3Leqm3cuSM7fg8pnJANh6x06yTm
uo7NUz86p8I04Ao61zYwTzUTT3N8iRPtaNHBjNGFd5jJZxj4X4gSRm+sjXdaYG8B8VwyHFRag6ZU
uBznx+ZHOrXvBS7umdWWC0WotziSdDMXZljgmVu5f/Z4LQAzPoSpftepCdlMsQ6EuQVdceP79QwL
cIR50jr/g7j6e0fWpSsM0qYzf7S+KZVxSoecpsFqWxVsy4jHzUk7unMLPtYqQH9prIqDEYlEEuqH
Smv3Xha9SVI4nr4rpqUtLDheakrwYdX6Ogv5H3Q44m7Ow4+0KdHHYDhKnHoGSHMOx+xVdwEnpNXN
K6O3gr39fFLkhlDpWROs74mCKaHHvWSa7ODtq6+GH6Hpr0IlOugWRs+uZ/45Ri+aGUZz3UtmnVXe
BJ1oRHy5dpXvEOzs7YHwJzxTvqkM+qQvpbIwqlhTB/fK7b32p5fWsVEvI7AgE69SUowRrwPz2UZx
yrLwLYfYkhiSzxZTxgSKUw0e/qHARfTpcpk1gn+BEr71XfAmpmQJIcAXAsuXced1FrWkfB+GxxWy
0wMelcPUEIdCwj6QZcrMVSgyNsmWcUoUTZofh+2UvYaRfodTVydMZJMI6yow93xfTSrCeW2KO1rO
39Ih2FrPsN7qmdR5CfkfmOjddIlvazkx+9GhCMI3uqM+IsE/VDp3ivyrTW9C4+wFBOyOLrN50lvr
UMlv8iLRx/nBB91ZhfNowKFT3GaR9OHbYKpIoNodG/2TvNDDuJ0i+ynxlR9NBNowgZkqR17ygnxG
JEO+UHPkao5nQRK+rxkGcD/qU2HyW9RL+b2G7S42m4fcoR+TL2kiOz3TA2WYdSEbxaLvgMzbl37i
svvBm5Zx2RLEbMFIwM6ZY0Eg8nsp4sPYzJpbgdNIVezHHv62H3j4LpP0w7eaTVHiMOHBMDLnmrHd
wLJZ3aSMiaBzdXRt4RDEC5SlbStYcdKD1NPl1YTpQ+rW9d8kP6XJ3WvtapK+wW1d7wPX3FbwiVyi
471lXqUoKaV2qYMnATsrChzdwtrKqylq9cliSWuq5zaaTmmWv+BcuEu98S43lgJ6htJbJ8juB3mb
6zU3sR35H+0mrRsyerZypXxl4SjJ2jzXFGpTcX0yCv4pzxTrpnKvesC1YWp2a/luLF15jJV+KWXj
iWXq84boKgEkDZP8561g+foly6MnSASyB/ummZdED99sx+AXPzWD/hhk9rXXMcvzaMspo23pn0Jw
UVhXXv5vjZ8epKZiahaoF572UfgfHU8SdAQe/4qXulhnffQ4FvGcTDuodAN/O3+a/MriVnlNstco
JCOidK/W9DYMylIws/Tr8iL85JRkubRx7nTThOo7qyJroTbFGkYVgxwOlmV8kquPYDRU1tkhYPKR
FfsYKJunmczQ2mdNIZfJJZUzp6ifB6W7zCeaovp6F2vKVf739BBM2ne/KHfSuVBH2QEy2bpD/goV
j30zsiVra+fyawbmMi+TFSWn15jNgCKSQxBll0l71vFnBI3Jdimc+409k7MW+aPJf7XxaNYgCyl/
k1rOPviuZGLOT++MwcFI4BH9Tg6eKritXluVhzEtHvwoOXWTmjCfZGhXxBvnVIsGIA+fqUYHM5QB
gTNf9ZMcBEV9clAya1Pp6xBCW1wSEWXE5MTTd2llGazvMl0Q5DCh2MDCudwHYYhF48oWbNuVrCXy
64s11svGxhyLdMX+sEzxard5vGVpprXWWsdduR6V5ujST6cq4tF1+qWcQ6oVDi9MwmEeL7oRrIzC
qCc0a+oteBFiBPn02vRPTRXMvV7i1RySJwBnSUVXi6iwtxkj55wKDkcQRScbSdexmkSL2mfL0i9z
s9r5Y7zMdG4GAkokKue1/DxeSppV7/KAl3eEjzKGlOV2y2gQgLfZ62r5Ou3SlRN0G6U6IUIv5HNt
6yBei2EVZdo2Hcr7Xks2jchx1Ca08ukzy4pWHS8+eDzSJJoou6AHUDg9yBsd7jllBAZLfrOwPGs+
YAfHwAoEhEFv1FJ0mG4MOKV4seeZ8HbywZFRQ6M1NnLA2f3oCwzmggGiiR8QUE/Ie3pEreuhFofj
DLvcXo05snHwChD1At9YRzhmS8hAmd8d49Texr0PUwokveyrJ2oZk+Y1aGFUGT1kZH4KBuXyr2BK
DqLxaY6nZhJjKsYJTyGZmSrLVM8fOoNfuMa67uFOzvhYpibKADUJEAlEh3lTpsuK6T1gnEhtDxED
hmaehYusJ/eabAPLXEEa9LR4PQp2inn2ULbOlmMaiAWXddZSlonHG7djq2Jl27wMtnYVfcjfjOog
hk38xQtBvv1bHrCBSpF5rHsbeTXsgteT/Cfk+mZbvK67DLuPSQSVyKl8D3EWvlZMMQferYHwroXl
XqXam43WtYOGmhvuvAo50rYe0GyeRimLDjE3e5ntM5biMIze5FdTBwCY+O/PTVPGBoovhEjONeSF
7gaXRuhvvTLtMvcgXxpyizU47o/CcrafP5feflSOf5TesqAKVnHMW+P3rZeH+cybjO1N/g2/pfEY
s2QyxEcbxlaFXmIptGyk45oZ8SyB3KNrIBkAsfgPlWavssY62Sbnb6ddG/Z0sbXjSA5gssOdFJxr
6NoZ71F3oB0MNDmeBh6H/t4i420Y95JVX3UelqXvFZEjqYIUHXkADJyIOAl6S5pDkIfloFKXMRnf
jeysDoch0zg/yOpLdW77nMIj5piogVazkP2UGex2+cHyDS9LUJhTzlWrW5djd5XDYvlbMStSMM1I
9pOJxFLBog4p2Iz5OAMyu67Q1OlUK+FpF0l7sQNaUyoeJ/q8R41DJo+MQadXjMwrEd3yJ29LAPxI
21PPEKG4wfyYf+pX/HGKla0Hoj+d/hEjX0adNyfIpCJpSdA6ztijAqUeJodsXAlQU+UmxSjjFbDa
mhz6CF1NKcxT1/OkpjSZ1WKjsPXkvcmaixALfGSokp0OdyOhyFMSHET9DxB9Tq3SBKAYCOWqrNqr
NO/J71DWoMomysKSRaX86ihWclIN8nquUJYpH1IZr8/BcXeoOTUj9oDGD8lR+awO4EcExbWsyaKN
1e+gFyAsDVWCksEj7xHmH0t1qpby13GQ50DH0u9QreQ34cPRF68S4RKpvF8pmM6chyJ3zx2d0yZt
fZKtDkpuL0tJ4mx6oph8DbYDWYyMB5VlUm2WpamGRg4L0oz8WiN6dn+unLpSqfziZkAExp+Bvwxg
5Vevl+H1TVFmSXEny1TIah8lbrvKsYf7jC6lFicLsGUlTAnOzF5IaIyUIyUSiTfDvT1cDDPcKZR8
y5/UKbtrQHOTV9jwckgd2WcpAjIgFrGczNLPiJKTF+O9rFwVSrCTZQo+b4zCWknNmwjGJRvpauIy
ye+7QGlRI1oB+EMHcCieG+yo0ZJYd2J1mwMba5xWkdh46GwqPUG9S09QEBIWxRVd9KAE5hwtEWov
HXLr1ACaR9SUD0qANtqF9dKhgCd1IICDXPepVuRMvpRGhzxbmyOPIElKeZfIByXT6eSorQ1pvKX8
w0OeXbmSZFnzbsUvuY8ZA3oO+RVZNyHXE35WuYh8fmv/bxujubyYO1Wk9v/cGf2//9f//Pd/++9f
bNH/8S/+0xctfjM1V5fFd4aqfrqf+x9186//wt/4DW+uawobPJ2Gcv8fvmjzNwvvO7YaTddVCnQw
gv7TF23+ppombmGsNtiyZMnpf/uv78N/8X/kv5uN6y//+4/mY56pPz9yDlWzuq1qgtA8AhWe0j/7
IsqWkuSqaaI7vy7oP4YM66XZgz+kS3YX/aLJv6nV+KQNw8ZEyPNz/VxWdjvTRIBbC+HLbXD0kfZs
0jNrvAcMPJ+SjdeS3iusyKZ2HGyFVe1sqzzBk2d+YnW3bHQOhWSfm9F8qHt/lrFoG1F3MtClVQ6g
mZ7dJ5l2bLzz6NGRKcpbG3AEsMExG522GN1+ZmjIyoSfT63nncr0wbU1kGcp/QwI3fFgztsW2ko9
VvsUIGargnxL05U1eKfaa354nZPOalUd5g38z6m6RVO2HTnTxtlmBK8X0OrWDBYDO/IfS2Gctc48
CgkOoz+DYGkVLEqD2d+oTP4mZqNv6j9qx6s3WWuB+4YdAzJPecgN42gN+gug82NuBOtSM06ZJpZx
ZKwcK0cmc2GkGXvHdN77UBvhURMWV3yx6tmpJmLaWVa9wVZ2rJTkbbDbQ+AMSyVH1fdzuluybyJJ
Tl5W/HCCegtaYNtS5BNoOzcoHzLc4QlqgoOImwpZ8OqflEJeQrAe3H1sZhu233X4muc2nzqFFySh
cyjfKL3/aPkJB2Qgj7V68C1O0XmNqXym2Gg5QRjfM3kY5gVaajYMO625VZi25qE9PeQaubS++E7e
+iR0NOFgYKYCbIO6uzYYTnme0ZLU2xs1sMqFJ45moqOvtzG0GN357nYYufymPCedsxHJOtLTY8RE
aDLXpehedY+mvCFMH3JQSt6gn+MgdOdmKx6DtmcIFH1YnXeeeGtkvb1D/3zpE/uIZmdHzTk3E3Kt
AA47s5Dcfu9NnFqqTrhZ7csdevMH6jonto5RraYAsxRd+WTCBFba4alWkx+4i2TXU5wtVFDa/XRP
yJOpUrhMG/GAivPDHVNmSdhYzLa/5lp6No15IzlkuVvgqg3R58IBfvCwNkznaETZU95Uc7Mx9Znd
2d9VprmywwUAab4fICxPRX0mT/3SFRkbd3Y/tKBRJ0x7DTdsPCqPSSbudTM4UZdwJqHA0St+dizr
Hh7h4ZjF9p2mNfsgO8dddPZTeiHd+q732ydTzc91aRy0yDl2vpjJ8YRimNuBGBjji52aMgtMCmee
xs1h0lrQ9AqVMk7jPlBKPwtcDtaOSOeJGry4rXdkQnbSFHNOeoLMIgkLI1r1lf7Qm8PRIO2dKiCI
o3tMbPO2OU7BcJ9E9S7tn0xPf8cGtgkmpUf5ZUDtgBYORVwueI5wBUVXLW23yZBAduf7WLD9WgbG
3FNr4pb9STG1k8Iwmoi+J6vc9jlpVuiag1vcrLLRoD5gWY61/ph1R4CWzNkLxh5abKyTLGU4+HlB
l75bUKRiPIxadbbNB9WUdxWFDXoyPjQ2G8XBt7dtXd15k3IAAfomwPs69XhF8bnzW8QLJVyWqbHT
Bm0dDA1BspdpMlZ9Yg5zN+f8qiWodXXETiBiCN/VTyUKA5yRbF5E3Yvi+y9lArmNtrhDU94lnF7m
VsZeWH/QY9uY9RrlM3baUcrAMtnEMBMrF7656838qOxmY22cQhvnS6g/FF11MGr6hLVvyYA8Icrc
nhdae7MQBgPaAcp1WoeMzYs3U2NVHlC2qr4ipNiUe92HfNkpLExjSeZPoeug9wFEW0NynbzpnEQt
CCDDfRK5B+mgeramKdhGdn4LXeNkiuglj7YJqbaR6FoX6K9GGh4qV99arD1dpIPgw2+WCcY7R1dd
9MiHen1BhHzoo+pcRWiJpbVDCctmCVDy1qwv/Oo57xJ9wxHmm29TRUK9Nj1AQbbKbOb9Wlwu28CT
g41HoVarxoKMPYxRuQo8a98mKZUQUXcxxphOCJ5gM/4WBaIFbstkv1UcYn2G8xhonJNcbRFUzPN7
TbxHkLhD3olj3e30RLnlbanMErV9jNLuHKMMbIi2vSZ5DSJORME8gX09KQ1wlQRjT/KsFRQcBH0t
Jb367BeSL0WrgKEUkCSy8hQgms8wW+4GMxtXRkXWvfXGUzNiqjATsWwMHgSKRecOXpJ5UHWHs69S
7wKpldVDNplKa1XPsT/pD6bj8S8MkHpLb8tOGvNvQuYnOzuc2Vpx19TBZrI4UZTOTVXgZOQwN6fr
UH6z3Bwh1qC80xDuvjblqVL3PxKwt+444TUrt52eXeoZ6WDeE7U4uHp6DSzeZ57yEQOMAIDwLKp8
a0uYZafFqP1F+tEqWrEM8QWWiTLTa58EYFNj0v0QANBn9IOxJ++8qxt5N6axS4F0wqNgHyzlOPCQ
zBojLOZRWz5Cpp5FNDhHZXIy13mZ36ZEWMvBzS9yjt4HNqMmxhe1yVgRpRfaTgHioBj2k3GXId8u
Jw1EqQqSmB+fUnSf6WjXFFCtaHs6S06J60vIbmNyZwv3zXU5AuNgViVwRA5sIwjWiwxwtxXmUKd7
SnFS674z82ERp/48UAg8ZfGEUhTEyzShRqhBBRHGmk8jFW5zCwhwK9u68uaDgPPMud9fjE2+Z2DC
ocH2D2MoR+YJXDI1hSRdIyJAUF2OXWNuNTdcoq4CR5Vwlyjl/4tD/8KKsveNkTdsHi9hn4B7D558
xVaXnqyJCwWg4qbt3GXUPrqK3uytts2JpWYfUdlMnPxr2v9iiyaPUJ9wVSTGYhxYgD0JJ3Jb/dxE
trdOGJfPG9dak07l3s6meJHr8Qt38cUWnObhhR0nF1ax6cXFXM/j+9pUgnlkiXgB+uzQxjkNUBsv
GB4T4ChgrlsAZ/bazRC4J5MD+shVBuT3modEonEm8MwwVuknWDJ3Fi4cAd5fGHSV6s95iuoRV+GH
Rtkq8z3jlugM8AddfqM2woLI9FXd5IxeAuTVKgUbZJdvveuxgMjRUohjUSQ4ueJF7zyGE84Z2R5r
BD6tAbb9lNkOW6aeRdPXmLjGuV3tiy731yj9/jxX3XypB9mIv7G54mq8UCch7uJ11beE3+Eb6rl7
a/w6hW9dzJwClnUvWr50eY+mpaksu1QiLZRbHGQHs2xuHSwXjveuNS9422nBc9E4jEIz1nUvGA8B
+KlGtDD9RhoG2sJ65iYHN5zFJut/fidgA7hN9K1PWF2VNONwaEMObJqO/lMqGwWoqVQDDmLa26H0
XuVQjjGNTmY2+xZBvCgGlEaU0sBm/Io3ocPhFt4TWhiQBrzXODSfQw8sCuxDsegjfKExytaAnqXG
Ee4B51VreJxxUUbI50xvYcZk0BiLenzTs4pitpa3UmTg3EmDhV5GG/AFhoR7Z1HyXETeJhhQq9X0
zknTO03PL5rBNXaT7zZWKtdil23FGVt884BncqiKH6HJHptWrDc39+6Htr8UiCvJbWqnQ2npcoh+
L+9zYcTvlirmuqBRxC6iJzUpiFCzSlbFk3CHo5I+j2WA7aUkNk6Um1ULhg5X7iULrTUUmG0DRMsb
wqfIcN+ds1Fp9PBO46Vz1Ne+z7Zr9B6MV9bw0DTVh9VqTygSVd3vbEOAaowmnGt686ZgesYWOK65
j950MzXmOd5nmqUfJ28EpZSOKOrUfcBFwLIcQ2Ymgq5EEzIm9R1zrQ6uufUjGzllDM5KHfq5eC71
tyAmdMouzK0vXOcH4QIRClNGQscuiletHyyKxoWxyvsjLzTKBd3jUGn7aKC0bbq5WQZmxQeJHPfq
veO/lZAGhVWCiKhtuXTMkxGfeGFr+LAM+3VssmdFJQveOrui1u/zLNj7NniRbtjmarJLQhcS0VKz
9t007lJZ5kh9FbCN56yqgWhV6pIN00SpqNnoH0nrbsose3QgE/SJIPllHGp8C7WsIalkIUnvjM9G
RRGWoR/ppktnVOkABHO/e1mfztzAN5e267M6mf1+aDCRyEZ7qAmAUU+xvovCYB8x0rIt9TjQl2Jj
bjfoT+HFwXIyVzeWbFaRFSs+XSv/fyTyL/+YbGiE0f7zkQgx8X//t//xtyMR+S/+cySi/yaYiDDk
gy7EcIMx4D9HIip8Pzw1pmnoRC7NP4xEIP9B4SMlzbhEBswZzfxzJGL8ZmskyRzof/SEYI76vxmJ
mDKf8YchJNkQkwizqdoMIkmeW1/yGw6OqzapZXtlw4OCLXgC/w128K4flJ2/V9iEJ2wPuzq7EpJd
hXFGQTcSj4w+TyWEFQzeUabseOi3sQDOpOQPoZ8ug6E9eoO/GnOATEXykpPPTVmtsIOsbZpkaBl9
GDNmdoW18crhCYrPZE07bwCDN6CnoCC5QYrW5y0pdn1TIppb2vAOtx1/rH4nKo4CCe6WNDIwX38X
tTX/w1f5+/Doj8Mi/W+uDN24OiwcgRWbYrc/z4qmPp3izHemi5z4S7a6HKFiXrtZawmuz0vtEhUM
59EFAkaXAlduRe9aGgGbZuzoVrjemZQraQjJvqBmsDDTX0Sk/zLOIuIv52a893VdiK+ZqXZMTNWN
C/XiGkysc3vTqN6s6bVbjnKgWxMm0nj388vyNaEsbxhyNxrXBZaCzY3958vCgJ5NUqSqF5PBep9q
lyk2sYXW69gb9i6iA0faJ5Ncv602B4Hm+/PP/5I3+sfHk8cm2AjD6y9JykJVenBBtXoJUufWeJhA
SA+oQLJDkhcD8Naff9yXINXvHwesjfXAEc7XvBaBk95syJlf5GS9GNNjA5E9asheh8MvfjNd3lBf
HkVX8ESrwmYYCz/iz1e2ac0KGj2PYqDDqG8pt41JOCnIt7m6ZGRAXEEs5GB+7LdWwd/mpaOMkHlU
us8Zwwfa1M9C3JPz3IAUhUXeGK5TTpVrPj39/LKIv/6slkx+WoZOEFJnnfrzz5pOqemCtuovras/
1cWlH0kmgXm3FU48JrioQQz7GI9vHD+NQXeVEpRWo2HFfUWBdHS2e0b4qABlq16EVa+7rqDRjYhC
o7P/o4Fgolole2hpFEytZtmH/b3I+veIlMZoJPD8KQRzrWSdoaupmqyciI/aSBcFeo3CGawSuMUI
vOAr+fmvLtfrL18TwVM5yrYJZdrq13Uhj8vet+upu0yjoBwDLVJix6XKKJWXEpETV+JKzdS55du3
CXmx05SXX/wQ8in7870Cp9XRgGQQXOTl8uX6O1rZ1mpZTpfPlg6kknKdDKYsjSaSMdjYjtoQYBzf
Ackzybe36KmtC0A5hbv5+c/yJZDHI2IJTdNVJvzCUf+yCOmuXXhurKNN4UyM3XE9mNUM2nMSXiMz
X4Z+u8wgbf78Q/W/+1TbIp0KUQXJwJbf0h/Cm3FPuEvYQ3uRVd0OOpEBe3+y65VsCgdPSDmKC57c
uunOwNFQ1ktkyVGKtWMvNlT5nXNPXzomyiiFj7MoiT8Kbbiq3XdyTjPHp3oUlbbs4w+LRl/ZFMBd
+/rrNPrXuO3n5QOF4qBymCA2vq6ntLcVscHED7zS+N5Sr2KgRso24ca45Dq1HCBlIRJAlTfFL27l
L2HUz492bUrgP18hfxEgI6UbyhwkGudaE2GUtm2sQu3wy1fGX9+k4AR0dhdQNCzV+sp88XwlHDRw
8pfRhCkRKkbCdr96iFDWJzBbY/GIZ2geHa0u+gWp5TMR/uU5cYhPk/NClkL7kev7H24TzuLA+yu+
5dFLRoa3p0TLz27m3KRIaIXaRRfjlSsdu5zZUCY+qyI8/cnR1m3Hcqpa/EdHsAMS4rC1mGcLq3t3
wKdiIDVAx8ZA+gZqHu1ooTB/Z24sDFBvThMdKzidfpwDl0sg4OIlFa9RaTJlxnH2i83KZ6D36+9p
8asQjUVT1r6ux+0gOHbr/XQJ6RuUt32Le4Tn4x1RfidGopwRR+pQ2RdUY8qtiVyzatMMcAAkH77q
L7vkcQrooECcl5sdWfctNV1pdagQm2tbvTge1faIxPLflzX3Wabdogj3XM4mzSGOZkWLdvQ3Rvkx
jO25ZIro9Hv5xpRq84B07XvJqxlEH9J6lbUmpv7pKQKS2+tMBqOe2KjBe4IlnOJI/A5uCf62paIt
PapKutTD5qj69mZwGIr8fD35qzJoYm1lt2TgYCNc/PXlazpd0460pV6kS6V0Yzz84tbZ0z53ZMek
uilsc6PnxIbQALu2hfpqXOMJFz76tHz7yiKPhpiILPP4+c9m/81aR2RcYup13rrsvv58E+fBJCbh
sMJ+tn5zvsTi4lvP3rHlrdunPdGWhG2qRWA+ZkpkMk+TC4gSnTyjP2qo/T0bJnYdJ7mg8AdxDxqI
GpPNspIF/im40LuyKwvqxKn9cOoKz4jNvkG+yw0MAX131QTlPBPzUFULfmTAo4meDe+ymiWe8J6P
vO4VakgNNedIIG7kdqg06a5y1jRha8mArurZcF9aFNZJN4DFyCzA+u5SpZLlxBGA+3Xh2a2HD6nq
KyXeFBnoNrQLB/O5KMZNXYlbyo/l17CREYVe9cJkmlpccrd70qJ0P04YagP1SbYVyZp5W9m6nf1g
EzB18/b+59/K3+0DXIkGYhNqI5/L09sflxafMgEn0hv1kpGolmFlEo+sZbQdFfRGBKts7bTOo9wH
iCBFFIh+tRP/mz0AiA8OlRwDNThJX24LtxwJSgpLu2C9u6paumQ3vpJ2JhwW20bZ69ohlVmCjoFD
OhmYnimKkqayvvmFleVvrwXnWA1d35abgS+HAl9nu1Z3I6VGRnRMCPNOrXybQLmJh1NtdPejd52y
bFPVI5174U56VX7+dYgvtCj5MnMdlUdEA+cMwejLjsgsc7eKlGm6NK36RIj+DEsCOF6yU2sKwUTY
rph7f0ddeAp5QpMJi42nPukq2ZSGWzvqM/CW51Qf3vUMZyW1PjZ90l5xjRWP9Gt0tLUXR/oxOVpZ
ZXqUGyvXbu4dI9wZmLpKv3/PAspKhnlKGIGx4DZyrFNfaw8NKkWuSjE9SH+xNnzymL4s/EAzPs9i
2C3+8oIja+n5+CDUTzOZhBI4KjwU4gsypv1/yDuT3Da2bU3PJftxEXXRyA5rUaJEUTQtuxOQZSvq
uo5pPeA1czY5j/wWz30JWzYsvOxm4wD3XPuQwYjYe6/1r79wAKqCpGK0xZbaVM055iImapmM3Z8H
dsqQ0PXtsKr0l78/Dl3e/t+ui0diazaYB4Yev66OmRxL4kIG2sQhMxZyijQklrjxXsGsFhUflDCt
XhQkIBW8mgGZXTVtduM5N/Hg7VLzk4sQU22YbYxGu9F9gisHXIGIEn/sPFyuYQCywmXppWyMf7/4
Px0GHqiIa9DsStv37nV2yxlv78RWjyPfkxF/J+YK0m7pnEZVnxyk+ZffxK017JEFWD/G1nAn5DEh
75Wtses4O6Zy+uDS/nRbPZ0j3lEtXBne1zOoNuLJMRvt6CjTMVS4C5LB1YcUMx739YP7cPWzef8U
afL4Hjp9DEve7XGVaWatZuequCC8Cu9DMcprAV3CosSxfNCjjRpPJ3uGzkmdLFCJ7EAoTN6kYpAq
Qu5TABmvNLpNHyNNEncBbTjF7Y3ueTc9wVdNoR0BPXelz6r0/HztW/1LGZGDxwHXdNOreH00OUKD
vsXitDhhNR4i6IjVbdd6i7glq2fMDkIqFLeNYii/Gvk+MIaTkU/HghBqiSWTU7pQopfreg9pS2TT
dsnWqkf1VZb1mE+XoBsuU5cdfH2ECsKlpdWFCEUyCI8SBieRWI3P6B9ObhGrDyS6QdmPCU2lBYNO
WKGTJUfw3OZPTt3uOFzfXI3/G83GwiwWNk9NcSbEEM3ZCh28t4c7pNpnmduXDh7VBU4dHaOlPkf0
sqAxwBocuZ3SoYIlBo/+RmN3EpajUffbjx73H9Ys8ANtHE5/vyNeg45WMphTXnuUfBXcZE9d6iVa
VrseTt6gPqdgW7OxgM31QQ+pq640bL+9ajQiOhik6znvLbI8oCOLGA7QD807k2y5FAJklfZn2yOX
MBpuTXU8YaBMkBM6W2sXYhOcaevSpkiRe+OG6aHAkvpawEKmRGJ+8Wa4PaG2bKFDhnWJ9WXLNK2L
X1yE5b4zJ1g5tJtx0hET9I//AFi49Jb1TrOq9eiO/FrIjpTEaqUee+iNkWPvru+PZKEhvL2tcD/P
cncDsn+ST64DCNW1Nd4Z5RWrwVEEIRu1Y66R58k2zCFFoiT7RmyuC6dZtZyaTo2Lh0HJc91rqpzr
Y+0MNrGgGqqEGEEucAA6aqR2CXPaqon3HLdnIQjDT2+nCmPxdtGN09WvRjeUvbuXS5duQPYqZ4Qw
YhHfJ4xnzJ0Pg5Ht2ymmVXC+u0r/RIwJQ7iY5BA814coOjhQdoqkxko3c3CZb5YCPKEIPQhRVX4L
w79b1S5wTcteLfj0oXqnqZ8ZDOHSwZCDKPCkNy6kcXOyHlAU3ivdvC3CNoT/b51k6yrJJ4WJhMUK
x5Qco0JuVeqDQp4V7IwfaZ3FcIjU21aj02paXsTQdh7VfMW4Chfsdln5dYXXyvhaqha6DSLmPfUS
9JSVQzqdlNF+7sGN/DDbEytpQOJRL6ldPIfeTVupt55LOkCrDihd0bPPQbBzMLEMCbFs2uBOjfqU
OAF5u2Jv1Q72d3k/mOiv5e3z4UyHGrsVdoOo3wDsru2iMUb3dY/tcvVqBv2xnRhyfSpNZKw9f6m9
kW8aSz7Ttphpx+RstSSy+rglhpLQWjNem6qAmHiFlB2rXpKNdeeR6pqR7lp2pLwmPepkso5hXHCG
fwuvabDtKseoVU/UT6q79W37WAL72mTIYmIQLTtSZXvSZUkpXDekzcaZsQkJeGD6mrjJjTUiSEbc
TUJtTlJtJZG1Ndm1Fhm2HVm2Cpm2Ddm2eEoRG/syk3ibSvQt6TONROEGEfOpwUoytJjm4VtGYq5r
KV8q3XkKJUoXEPkQEPerISkuoaKNZO6aXQm336dvCSFEtc8K2bwhGb2qPS163L0RTC+jMtz4QXLr
+PDr8SAyyfglYJTMKon9Hcj/tVUmz/beJxW4lnjgGCKjDhMoJDc4JT/YgeJQWj541NQRgxbuTGOf
zfkTh1q1NLmkDtHTpN9q5BJDKO6a4KKTVtxo7WeV9OI4xt6SNGM7Y2jYxP0N836Gn0hesQXX8WkZ
kxM7ADJmLoqW+MmToOQcKb6Cxw6WGAwFL1OWb5l+LgiyX5Krclc72U1K3pyuPLYuGpW62PYElzCE
vJ+L8DkK7c/wAoPR+uJnIbb12FnkbcutxcQhHT71I1EKrX7OleJTjIHQ0GQ/yGugd07jh9RuDl2Q
n/zBf8TFXmb5VFp63K76jkssUAwDlO9dxiddH36bmpVutE+tbZvLMiXAYO5LImqDbokPxo2Px/sa
Zf+TNjkLPOe+Og1UjbTt4wXipOWQGqQB4CSFABZGnK/48QJjDTwWlG00qtsy05/DmKE8PsTrTiVp
Dxtr/opefQ4taHN2+DVr9BeA6h+w8XHtG+DTtpjhpDlZqsFq1DGHyYWhE9xxpK9qW73BRXGrTtkP
rfFfyPDZNlPxda6qN7SQ3/CovQn96lx3R/suc4ZPdANfWrV8nN2JgbRxk3Tt1xameU2mieqg3hrJ
ObFFM/1aO+mj3WfEEtaELPjFHdnbDOKj53zUm2WlIdfttU9TxoFswuVaJKVObnWCJUfzhTp3K+47
VtI9Zm1XLmigkUJFm1xVP7sqpALLd757vDkG5hWuRP91dZMsS040iAfIdoNd7EIxTYLutSjK+26u
taWlRp9qujWsSR+0Qv+q2zXZrwohfeMaXZwBfDZf1LH/5Jr6TsF3JczfMNs6m73xEDuQBcsuWTkx
IwM3J2KKLJwUkx0KXZ6b/oUQJvZd071XSRBG+7NT++TRTdMXZIogyGGx80pjb3n4qprqi+c1O9sn
VxtDpOIKzM/b0U5WeoMOjpOxo7Vc5356yZvwdrQ6ZMso57t52mjewnELOHARrix9MQCk4VrNkavj
8XBpqh9T1p1o5x6jiLYknIKHsqu415/C1r3r7OJT2XmfmlbbqvGMFwSV5myuGvUmzkAikmnV6/Mu
iN9yjLoQ531tO143Nau+zgQEweuRmMeDFsebbipOTj5vA0jOXv+9tVrGiCo28siS8KuYJ31D5Zbp
hDGY9oHo+m0B9BsFiKGgl2SEAXSHrpqf0Af/0FKawaQ8R7F9gCtUBii6p0p5iLARiuzwRUOEFO2M
tDu7CHvsrCWHtNmkWnMg7Wks641eudd0Zc5actLbjTzBWBuPnldvxDevxKm74kSI38SoLVUNOMzJ
i+DXqkv8Ns89nsmLukJ8NpgLIsMkatdSfFtUafAE9xodiaYFb44UTqKcQmdlhM59Ct7a8mYscCa6
F4AycTmJBhjw+Ovi2jIoO8JUDmvJdZVLE/xGpDFlNmLSI/nXyDxItS0HE9XcvJugQ3vsACXKVHMb
h+ptrEyvApu7fX1atOok80BYrf25svJoKT8Idu5mnr1ikTHKyo1dFURv0lxn4AYanki53Z0FerJZ
KHEWfJXmbyrprNvuzAtk23eu+o38c9je8cvQ+bdNtul8fddhAFgbytfUnlaRnr6KvMeakFm58UG6
sroiPqn9JKhlaJR32uiDbopWBuC7xdLDM3Z6iEy/KPkWcpKPyZew8bad/T0chvscUUDU2eVyZpQF
PIVxm3uHVPwFvjkxvfSuuAJem7AqeqF148wgp6gDlIMzdMDcqdTaV5hLh7lODhV/l1E3J6EUAkTG
HyVXuRmyQzohiooJNzbMe2VcZZn5IPCYT3J5qHw2VBoDW2LTS6qeXm1Pc85rRii73syX0Mf5EDiX
Dz5DCcnr8W1s+lsVwzbGdNs5AcKeG4o8eYqi5sFcbHLag82R2xrDcSjylaYSNcK8EJrIsMiVdFVo
yVICgJmRr6HBikjwMMAXm4eELzcx5aasrKzu1UaOqDrl7TBCQUV+D2XsiwiwKq87iVmpIMkSa1yL
iBaBqoNDYRlw39zxojntqwYX2gkibKO6c+Bt5YdJmyRSI5mnTw6VopsD0/QW5ZZcvrgS+K7+XElh
54suqKT5q+aLaw+32HTfZ4gDr4owXG3KAMjD5+3Jb0JYhbZpPE9g5ZpjPfslwJgl45Ws32ZR9OYW
ZzI7ONU1UqrnY18Fb1RvryKl6geIqr15SANotTUPJopubSoqgQCmZDwPaDjMZ7UlkF7BLdkfLt1h
aNVHEcZJM1FPyg8VYCwxv8G9p6jj3aRGddvx3CUJZvjegV+MPwPP0XEQQbAQx8QhbmS8xazouZuf
RFcnr4tcWtumy9ZyP6fW/NpG1KJVlb6V03wFuIKct8xycdN3n0WEJ6I50RKKpMyqeYFyoqnN6eAl
6qVjmxvjGR+c6TVH9Gvh+LPwp+jNGqZLDXpXSlCgz2Q6Nwh8Z6GL4WRIj9/Tn4fxtJWkbIk/hqqw
G3puPBODPGzx+bF2Q/elDYy3QBJGhCZF31C2sIzz6MYwkrfZod5DxpY09T7Eu26Mkpckz+8H1SCA
RX+2jeglnLgtVOwyGvMHKdpGKGx0Lw3zPXoqeU/kH9PWd57XnTE4gVgG6d0ml47nbzo/dDXfJqU2
cJP6kwaOb87699ldga3+GAft4k6QIlkaMiuXfTjJeeUcGOGLMmlwAgXYYRy+0Pz7YJyrhexbhH6g
+rSeEcjEAY6c6cAarAflVKT5SmR7ON0dPJDOAaWbQ868pZQbvH4eRMAnaDwJatikmPcyZjCseZ96
+r7XlqlDFLcxIE2EbIrB3BVfSMdXXPneZDVAe60U3jqjcFcG1NyJJPIuqQ96luB6buiodFmWsfsl
tv1XEUcy77iXW+3UMFCxgDz3GQYc4AhyIljxxCN1u2XU1lgKdHSrJmeEmKQGmX5pawAUW7nxQ+2W
PDgIm+GnilDyNeZ5OLuZHGAMY3yjP7fMGKCQ3hO1U1rxPrP056RgkaYgoqa7w/EKddRrGTNSQSmc
ipFSRRJ8wU4pN9zxpotMIUSz2fNRsmsxWF43/r6bXw1CFOVManAmxYLtVSF45mpfKtraXO3P0sxB
Q73xXqsfjtp9mYhc14x+JR2wWc23mn5nIgUJhuCtrKGLIEdHyNqfM4o/yJQp05NljmXnssG6ZvDO
nUe5Jf6oSTQdbTN7y3giMq4SyLSO9LNtPjT+eFQ8G0OQ5GC0gAWIZWXNYiX5rH63h/Cp9tuzzL5y
lJcisQzD/uTlt2DoD72mHd1mPsofy7HUNAMK7mKZQ0fEBHHlwzHK/fECwf7kAhtNtv85Gc3N2DB7
kYcnRUY5j0e7bFYuFAlGi6RetxrehHTrSKGJpRnTJ4PDAVrazhWJNpuCEEUC2NKcA/SpWveqTdNF
dfrziI9uUWDN3xn1embTRp3xgPOk4m4aNV/HfgetWb0o6OSU4mWYsheHuWpI9LvuTl9RS2lB8jKK
dDWMeddZGG7Un7pEv2dtNGwIcmR1oB0e9rwExFUmj8F0YNfqPRYb6I7halxl0C5Re3rzFIk0t+bz
tO4wVs33xgKv82odvO7gkNGzKiw/WyRtv/YFU/YSmWZOaQQ9nUNCED9RDwtWX7LCyBMosATxd0WA
Ta8ys+vxVxXHXOByecJf5CTYnrx1hs4UbzQsqqIbKuCeuNS7sQj+4dekkFxS6jWd01xquYb1EfOa
E10AIdu89QLGcXWq/IC8bRfFjZifkmbworjpm6JSuTk9UsAYb1KvnA9paBIhhs6oiVaA/E8+p7lf
RC+i0GXGwZbOAaol9u4xxWqFEcKN4Y5nq+pOsjX/c6HRm3BtBrnxTjS/yvRsiKxVAnzwzyCMMCyR
icnJwYySMnLt1ugM1FsZpglkdp2nSqUVyOsJoqn7XGPX5DdZEm4a92ucpqj8sqHE9+yH25PL7ef9
sbbw0TCQzylW9hK4A7nZxAqyxaqxdgGmfE4VXtW7jlKxVHysPWgDdK+/aRQ20764TVaWO1zMjiqp
HU5Jwo9QtUU5loQPUwgvlKi8VO3wKscfNnAH4f704yeBXmXDsChrpbztESJxBYvR0h9K2BIoH+Eh
ERmJrefC78mybIl3phboDrNabMSUWsTcMpUcdfZAdtmII80u9Htq/2Il9Qj+0twAgiLUFr8eVebi
3j00gk1qAdxCfAvzSIWi7r+M1vo6Gi3pWBdGpl5E6+aMJtYNzj14GdwUdx/pBXZSJMDuLKe/dLNk
uwZQAgeMp5jCNhsvXVLFH5N5OveOu45xQetLL175ynhyGhchdPOjD1yAEuveGTiMTU1dJu20lXmb
DFM0q183GabNwJkhiCN+p69wO7Bp9D7n3BM1yA6TuRVjgL5B1Q5NCLSbKX9jEKDHwlEp5/SelRro
3Q8dD1J1Nu7hHj4XJgr+ALDNVNOXuclfNOBtd8SpIM5WjWni+yIOWfmrFUJXx3FbXjJ5XHU0XhRD
D9dm1Ty1MzY4c5/ekJgZ0Bp4gLfkFxrz2cwWbzo7h1e03tq1lXKZ2NYTtS+2Ds23iTunNxzFmscr
nCfRMvEHgmjH/QgAWwbuY0KkMBZRDgC9G03DQnzIDcQEps+/qL0YXubpw5TNUCGyl1Ipd2RnPuX8
qtlQSCZrgd3RkWElcqEPX/EIb9smx3JbuYV9yOcxwZa+JsLOajKSO7s2nlWUCitL8X9EXX+SmYcf
+aCzTfKGLgJmgL9CHgWLYL4dDMpxqpE5SvbiWZCH3GsZEanmDYMNaN4K8/UKsf2I59w4FrggsHlh
tJKLfyoRkykeXTnSncDGLYPSKubVw7WWLRr/nZXTAuSYAArIvPZkBJOPPbfLEJ8H8OfWN4qbeXSe
HeKJ/YG+XscjpdaKb9eWyGmRPGCeW/lhshq50HAcXvVRO3py9NRQWWcQW/TKWkL6EtuD6LjSFkis
oNbqRnJWQms8Zwr951QSciZzfX1iVy8G936OjDXeUNtYFJZOUO8LIm0XCSQnAfTzsFhndY/Dilgs
96AIyYWzwN6MCDHxxmOGFrO5eoDeWJpevQIGbttyGD+pmb9TzeZW6s2WrSQyWUS6ZsPWiF44A5dT
5z5deYiENRApSOcoNgBIPhr0oNIgq+H3oscn5ZsYL3RgGjLNqnxaMgPSivkdXHofF8NJ6rOoBkj2
pqPMlvJo0klqtl5qFUAaS2t9iTchqu/AArJjK3GyQ2fAwpCaebLmZ8w0XYwdCT2dXmVvsFpc3pLi
XOrYNTYDBLSgXkpyRCieSHN+X9pYqQu9VAZBqKbpRclJz4a9PjvfWiN+qTReYe9eNoogJgKLrL/9
lY1kAb5Z5kZJqEFVfcASoTkHiAbakhkCzFhfu1TUrRl8UbrzdVQ/dYV5Rwux74v+ZAQoHYDtJyt5
M4EK6rL3QWopZUIVrIheyNcnfORJOacDKCqAiOp+ZiYiRxAmxxTE0XgrM7RZvGH9By+BB8ixZGPw
MMycJvKXxazDJu9GSKtSH3dZtq27vTIO5576NqVjM8IZBS6UbmqBYIivQ4w0vcuqH+5krB09lxkE
NovjeM7JsQBgyknGob9RZBkCNRxlSqNKJg8zZDys772IpdLREfeYSveJdqnz5jzWjwPPREmUW88u
tKW4rtiIp1d4gQ0eecFDRFWbTSXqjBDPMxz13hKD2sgbGN2UFJYIuJaDSrCP3Y3huiPNAe/TO7tq
vgIRtcvBCJGG0UY1AkzovPA8KEFvqGdUlNjdSRarHjUbK8MRB6LvYNjPOWcrXMXSWMm9z2om51Yz
rJNgWpoGN1n4AxV8IyOA0wijfsuoOFj2RvnZ8VkbJjo83uYsM57LgaNXDYaTVhHrnnExNArdQEZx
5UKKqdeYY6+gppNrEB1kSCILcaiVr5mFvzaw9sURx1pLvRBwtPBdHPoY0kSqF+GZSex1j3K30kCQ
e+0SDMWL0F+zgFmK9Mk2XNwc7qvfI2aqYCKFaXmnKrcdLs5OgGtWQLol7Hkzfmv9Jzx7l5FmPGeZ
fsRm9S2MYZnB8rJrqqWJTiU1od0pTbwynfYT9G/k8kbyYtfdjzYvHhTUtUmeHQRcm2hi6RDcFUQv
ZsyrsbBoKLmVoU6H7+TpHuLuUTiyQB5Asr651k+1NlyiST1WDOmyPNrrPoB7qeJ1SW8PiWba5vik
4Fw8xfmyFcyt9wgAWw+ay+wreZFXtZsZ2NrJU5yjwWPxN3De5IUcXfFOdJ5rwT9ClDsQ1F0zfJt0
ben1L87MXq8nJF2H6pbQ032OId3S4nhoMbetHW1R2ePJg6diBsm+ZBeLe2h9eL2lLVnEVyYYcv6H
esK+m7lcmOAhOjBQDy0O7mlkSKQZvOFsMX7mL/tcR98dIa2NafPEQshnzhg0OjZRVXPr0HE7pXUz
eJTuTFNx+3vuPblxNbHWBo1FPu/SeHqVm8DhcZZTBI9DYDFqKQcObqSXazPrNyCOMxAhAm0fy2Ro
2LPBD63Y2SO3xwg4epMyeuyKo9EYW5NQCu67MLq0UGwDnOlSIWWHvD2ehE43ZfU6TfgY3ahXWZ3T
K9nPoWjUxSmCvsmcgzfPmd7SueJXUOvPbXtGYnZKK3UlLaMMiKn70VERGuZ7yznWX7VQ7G7mW6ux
nmVG2s7ettVkMEU4A+t3IVwBC+qW7Cg9nwLSFe+7lMGdFqy06K7DJ0dVuphkAsrVOH/poGGwprZD
Hu0ELeldSG64WK4E4ZQzs8yDGm4xKd2tdhgI6FbHB0Le+bzhNAD0iLmVrGCjMzmrAYJVpL8ujq3C
d6l6oSlNxo4K84wmsgWiAxqpx1drJk2hYTpTuQ9jz8ZFcC2C6+ibHbvSjcX7VL0O4qgLwwFpvc0n
qRZBor1GPjdbFYJlbzDXjaXeUEjduzNlHM1tV7j3Ccq3dYE0zrRAMvCMt3VnWxoutRXa5CA5db36
2gTgd5n/SRoOhhdvod2exKyuUsCtjfBIQrsr73rtufdTZnSLKe7unPzkqQ7a9ha++kgpjwE7e8WA
6lWt7mroHqqvP8zJRRy5CsaApPWBGs00Rclbq2zmybtUZUqGNQdxMU5nTWcD1ItVGWI9F3hgl5hS
CPPPJQ+hqRRkvQ5HJmFuWlQv1REUIL8NfJixkYOWhc21VEyiBJVN60V7KxvOsl4FAi8GOcDhk4XB
DVbLJ1uLb61wLw2wV7LM2WJakERGAQVcyGpcNJ/bhAmxbDuyQRljve6D8dK5dAlXjFmaTW1Ep3rT
dQwfvOjQ2NGbw3qMqDxKBu2BzmaPDdYHJI8/kL7JJzVNFWMdRnvvlQNFV/yb29TSBwzm2WmtO4/U
WpkiCONtEroOxYypDq8djCssWrYqTt6003+/kt9YrbZqEb9kqngNQHx/zy1iW+jKtHSM40TdHATN
fZNjTbgciOHWuxud1Sk74t+/U/vt19so3ajbdaFMorURFspPfPA6AWJSNFs/BjYbELtzizaCTK+j
Pto7x5yXgi1L7SSYmRwrQkZuwUevEFUzvn5wPcgCf2W9yPUg8RMuF5yY96zFfDLrxDMzCOjaboqq
k1CSejR3TU0pndDB2NN0lG7q2mcr423eHWDvbP5+Gcafbouu6hZxSsR9Wu8Zxn1mDyZ+OcYxHNRL
Dbsoq8vbGUc4/TK146XmQQhoKTQs2Q3lHekToArFBa3EUnyOX3zLgrdgedsqew5KY1P5a31Xjdm9
/IKQu12ChVX266wUF+FOCpY0u+ZdtRa5ECPIvRVTOP39h/2mFuP26obNXgmjCGvLdxRZPUrz1EVw
cHQYi6jmfT7jxVO3+ZPfsU1H2dvfv077wzuNgkMVLqrpWNZ7SzddH+piigzjqLc1zJ5xMyNNQg4p
vmk5VbGv4ocN8d6rKV9BzKJwJXBPFg2vXtMAlb+RunkvUCPUjQ/WmzAufyFYyb3AlEhVmSmKeu7d
q99oZl9qci+oNuU9Q8rJKRO80ZncuXi1uS4ky7/fEP1PDwANJU9Ax2HsNwKh56LSKXMWuahbQvSh
OsPzlu9JknmTYApvhMZ+bD7jHHKRiWlAe7moKHRsrB9B1S89wQJeBAMT/rRM7Ay0eKMSv1k4JAMO
LhwTnnX5JO+QyJ3+fvl/3C4QO6LCZZVKcNuv90zPNd8ve9s4yucHCpFtwNfwAMEki3QTk30rQ9+W
o1JA+is+0eHTZKTes8OhbIAt/P2K/nQ/f76gd7TaCt8yQy89Ax8GJE+Bdc+EYiOTVmHP1k370cZw
ZW6/f2tMm63B03l+mikb2E8bph0kxpRlqnb0e3JNMfQTRpcIYU3n3gaBGxkST3WG+zzNzVWf4Bev
SUSzIqBjoCZvnlnjqPA5HxgqtvV4stPp2HHF0nuqQ1Us6ulZJlOla+3VuCM7nupkirpLaY6boEvf
pOwaEv6QnIleB/zyNWABmWyKW6VMpjtKXqkDhabLlAYWSve1StTXforfCjD0ohLIZLzXQfRk/qlR
X4nAUto6c0R/4gCIe6hbZLw69VRkAl93UvNF+HA2SfKiTtAwDWOtGrx/GQJMKN7kI0pxKaOcCVi9
9+nKwgjsn1S8RQ4OUwaYq9LFymDJ5MUVZLL2v6mAQXL/mqSFSAAjHoR1Hlcx840Me8brrzDt58CE
IYaBBhVPDXwuQXGydN3syeny7QxJVWiMVgRKoDM6dxPnVHoFNlU1c1SiPKrwzZojJlxneFNAdMVd
Nq+FFq65XFfceffZ1J3abLz+OT3VXpw55/B7ZdfiOoVzM7cXxpocCmKXKtt/klIxE3sGE5PmubQ0
pqoqdnp3KmQ2eSFEBClGpjOGIa1XEWTBcDsHRAG6NKDje/MxjnM8IrF5FC7knOPjIlOaEtf+xj9I
2RhpmN6TwRbU4G9+t7P0m3EdGvibu3hQ4jxFP8wvTAQoYRodEJLAbWwjIUZAWymgv18h2Il2Wpml
cSb8RomdXZLHxzgiAov3T8bqQnEQZGvojWdcKNZqSAEeSRRUvUrc6OItpRuwitcwK2GE+Ldh0y1F
ukpYXlFotyX1bjnHN/4Yc0rjaN9EnwbXeNaB/NKeshYi67AIcy4B861DQes8ztY6mYyVWk534xQe
iqJ96ODcxcy+wqi8dRdiATPDGzpPxA07o7NyGyi4ONqVFjD1GL8kjGPS6rsokWRC1Me4z9Kn5BSR
MiG1QeWHntYqO9iJd4jM4F6GQJD4XiqVeS25x6MO54tPE7nDdO+X7kHQdD1rzroGuJq8CbHB7h1O
9DG9mWr3W0QXYbIHu4RjjdC3SQoYLrj3He0OXg9GWJqJiL/RoAH1J2mpfJgps8o+WI9sVh5RSwDf
kGSc5jwBDDV4WhNzAS5HHSGzXEG9jMxaDxX4Pm6Mt2pkLMOe3q1hBGsdLaNah2RiCbMjzrNbT7ux
cenVIXiHA6CqViVvjRafZ+Z/HYeIqbHOYfFmjPvoVeDO6MTXKVszopgiEPE648DxamUGMV2tepTg
CtlMhAuC5dh9r4yv0tvPpYOiA5gUr8H/h838p731ncwAGkJg6wmA61XuGWcHK6nXLnpW+Vp1+m8m
rLqYX6KC1HC+JPHUZln+upUTAeQ3hV3qR+F4CEwusGeow4PkuSj4KIc8m7//Qk1+wvvjgz7DtOnR
EOe8l34WxmAmFH/aMYrcjZbEK4m1RMt+SKmxB/1RAFydrJcEo7eqw0cFyhrVrvSaf7+SqxrqtysR
Yjs7tMWNeCdlmIP+38qJmF6vNIrVZOgr2dmHPKOrx/KWfE559lfp5mQ961UHekVEqxVol7lQX3Gu
aEwPOuJjWM6IBJjzYNosdbHsCCKKxJLnIp4QQpyPvOAAzLIXopcoXWUBCYZGBtitKEY1BaPRyrtV
GKrL6NVOlzi03shsUZgzsh5lPNwyNdYZAAbjF6uZGbVi+Cfza0/aacelQ2hr6F287HLWWg2WX15X
bSSAUitzfgBsI6Vht1PJ8DOGnVbnxPyJR46iPeMU9yJnEwMGKMk0+11OXBx5BMziDQvANYbRPqb4
ayJCyAe2Jfa9vz+XP5ZYtqtqhKWhuaFQ/PWtNOYmHrpg1I9TImOxUb2VI6pmSldADZeuVG5BVhYY
4xfwdrjtqgNfUEalFjkuZdI+fHBJf2rKHBVvRMc0NdtT3y0UJwDSCLGUPwp13exwQMZaw1aGB63V
se7pTqrd4h8eP84xV2WpQIKmdtE/XLB/6ibwd6FUp1+33Pe3JnUM10egoB91ig4Z+ciwNhiRQZTu
c5xk7krGSrM/frBW3heZFCzYGngkaaqmw0v37pHUfSDmsWAb/ew8G83VSVnoNYk7HbN+eP377Tb+
+HWY3SD+sFSd7uTXN4DMvrQca+YDguuISMHxlbu+17eT8NVGCEzpjKPSlJD8BHzCkLpaNAoLtOeF
iWC3V3l1FRz6LbN35gS760Si01kmI+xlbRw2RvaE7Ra54ZgC2Jw8fTLcqKiIJgW+Xxt97goP60Xz
Tp39rSy/VG+YvcgJLt7z1x/8/7eFtOegR5NH9xe7pP/1H//7P/7znV3S//3v/sstyfyXwCDQrhzM
AnSAiv8ySzL+ZduGZtqANv/+k7yo2/B//g/D/JdO+oSK/FOsMFgsP5slWYan0bqYnguwof23zJJ+
76AFNjI5zsASBLf59UWtWzhlTVKlj7mToVFwzsUyGJtdFsyPlgJlME1XP92f4z+n088eRHIm/Xpm
/fqF77o9T++QqdpF+thpzrquKIp1Ehti+4zz7QdeEB/9NtmLfurzXFdDEZHk6aNHhmVj3ZgDAWLZ
lyLuFhlLY/gI+frgp71HZlSECl2bNukjkZ6Ks9O9h5nZ1AcF1h8OF2lcXQNozYZU9V4i7WamorQ4
zD6Ksbx0Sx2WwWKDL/8ueXIa7qmD7e3lnEeztMrMcR+W2j5wkafr0Ufw4+8nC9djspMjklbZ8d49
ULXzDYLTvORRbb2byoCPrrdrlfDAOJkf61BZhUWxa2HyNw2pM1l2o7jtd0D2m7+/V3/A+3RbPNXF
MgKjsfd2EQNlwtBhL/qYLNK4fArtH1Xo7QNvOBqde0pciNlq8bk1jnZYkuxu3vZpd1DNeDWq0UPc
Nod89L7ZpXUosG0NguKGAMCDxjzf79LVpKOjlllu1t4Jm69R6eCaDntHfR9UxXbgvkvwkkX8STwa
HxUUcjr/vGhwQrB113JsV7Nk2b87vXt3ZJuw4vAxhcrqYtbqYukneJdkn5nR12AkRI6os2rMP0BL
fvPGun418nMNw3PX/c0KZwZCzZm+ho9zoax9AqAMN9zKYw28N8eFNl6kOKESacMNltHC35+qeMz9
9ss5rl0U8Mzq2D1/XcNMIJK+bbzwUfBZN7MXcELM/EkhvD3WN2q7DdR5pbV4/A47mAYLVw0/uPnv
V7XcgJ+vQK7wp10EOjjZ4ShQHgsnXlaIRIKEsSkjPa/6YGv8rWh4903s+T9/E9leakwyUPgYeUdL
Qc8Do7RCx/TUhsH6g/tKLfqHO2vhX0vqqIXTwvuKSKuJcwPACh7tNrvr63kL3WtRFeqNgZGQ7zDo
itPbMjcXLTqoiFlxLWa/dbEh9xmKw0Ydn0dNXSVDc+e053r8Bh5M2uKK/1U22qrPxo3RE43MLevs
YGmEK9Wc8M6LdqXVbNmL19bwlM3kGGcOQZJ3zFxb/UeJ/KKPdWjS7iokBbDUGR6P2rJ3rRsJC1JI
4Ek1SBK+T3cw36P8IsvXJNA1eJBMIHWedlMXbK3/Q96ZLMeNdFn6iZAGOOZtzBGMkZMobmCiKGKG
Y54eova96G0va9Vm/US16Lfoz5WdbflLaqXVulYpiUkSATh8uPec75jkb2rXIPB20sT6XJUviV4e
e4KWiD66TzpgxZisFsKaF2nVnHNN7jWR7jMnvwZxQ1f7NkKsjzN25p8cgxyF6Niaxv41Jv2zKswT
2IJ9A9oTqPla9Q98E59uB351dB5wQW+8xv9q5YegAkwcrLzqaQpfIvCYIXJlu79QwdgGFnu8KbmQ
bYwduQ2WshTNAvf7DpXSl3ZAiMFUFef5VY8n2MR4QanIWi3O3HQfEE8vz6SC0dQjlHAAJphoTEpu
ekF4fzA5VCXZcBFYd7CMEKmWlELlkLKBVP/ej9TrxmqnEd/pdRkAwopmfEHcFQxls92S/Tmb80q0
4dqnPqWS1ZROMMVGUtfe3vPD7RxYSz8NyDDI8X6RSz71JyavZ7qE24pUh7yX245yty7Q9BF76+vF
Pi5VH9783JYTd+1LpuVf1AcJWw2lFyZKVC9gnHdqtXZHDFuIg5V4sy4oqToz8bDjOic5snaS13i0
3vuv6sPrLHh1nqFe8PeOdI54OZFANV9jOrY20Vd0mtEPTQcmbLC2+gEl5L7G0ah3Nh8O8rCW75SW
REWzlRmwxiJ4VU/BKvOXqBl3DkdhfQa+bq39INtgLFyXJalpDVkOY7WvdDLAODFXRvRqTptRwKsv
56dpcPY6T7aL2kM1u6e0e69QlIjcOsInPoYGNbJA378a5ns++3uAZrceVZP6SWmkLZ0p3KtH3wSw
eqglqcHt4h3NylPXx18Hc9xnoDFyT/ti1NZaiVVIXj5FuKrUXUptrG4N6iB+ZMqd9TXjAVTK1AFP
meOlujUBUAq2D6rRK7y4Wkia+IVfbktrelDrN1h2tMz4Gtuj+tjqS26WLwfcXN1AcUwL79xMJxms
WXIK3sRIOEgR3Nj9p2ksqAWEd+WIrKaqD6Rao7sc7nBT7hLeFw8yeOBnq8aNL0VJVKYxIURMKKwl
kowzFf3nPqatv4r68lPeRUdLD9/cdAaIpr1qpbanyLYPg25jTESLtGR6mn9GSCa6cfEij1qbwmu3
RITF9q0qy70PwzYhSiyTC6gQN5E7W48ODOdNch/J3hRazCTXQumYJQqdqnqwat5t9WWDSMrvOZUD
ip9B3hda+dyH5mdmpzco8Q9T5qzMtr7w7p59sSUPZGm75dIOqzuCj05z0R5U59OCFRIJ+43q6fPQ
Zp+LiSlx2AwWMeLo9N0+vyPJBTaDcXMGebLNZz8LUVG1LxUWUreVRyXoggdzrZ2vIqOyMmEjVQMp
1R5VCiZ8t20gW2awZkdfn3D0swid7ff0Toneq8ZQlLjuutU+hRHkIirPxBzEXrcd9H4RzBRpveQt
qHHDmjk071q6Fyf9GMf6nFT2tg3Ju6W3QMzyR5PnR0yOKlxcgyN3AL5vWdCv4KHOgpoG6aRB9Frq
/Y6kj7NdACmDUD5K41SN7WIoPpGqwZIDLN0e5PG7xcf3H31z3nR9sjU0bkPzVrT5W0UwpjIrzlkH
/5NH6fYPiM5y6tvrPvDOTu/sQaaCmG+Abel19WLE6PXnV5Uk2A/1FljHImZjvBhU/CioZ1I4Hfva
juXXwRXZAtpq1NK+01ArLLWOLztdt4+r8alxdEjIWOa8GSqH7jf4ZPjELlW1Xit2UelfE3opGY00
MIJ4cuezlj70TvUCKh/ShbRvU2TdVFKiPedbP6x3YeTs85pgxmjiaqWd7GupLz3yMz2duz661hnd
6luFyqUp6xeOa2d/HOAaGAsyhG8+3DVPgMxW4bdR+5IYzoNhjAui5qba/Fy3+PTvQt05j4Z1nnGv
yc6+dRL+ZG5nHxFhkWnWPrFTrBqiUhlQXWvdDK990QnBxaRwZ+3Vdzk1U7dVK+3aIqFcvhBufvC1
bqssXyqTVX2LQRYMOqdbPDF/aqX7aLqjWLJrfpJDfQrLL0a3RwhATS8LiCAkXHzCFaBNd0YwLEfJ
ky/C4DEsQ9ZJmm42A69N3mwooCJsl+rvrDxP9shKwh1JQfP3tk5CIKJUdwSlIwkIsruHgowIDFUN
lsNwFSUmgSTcWRXOG/X8YYyiD1OaFwo0C4uP5c3JW1HFbz5BpCqm2OFheh7aJNG+zP6lcMPPINQf
9Ynw3FzcYKMeGyJiUZNBaCDDtuTGoUA7ql8wkwOtopGJ3V4Fdv2Jo9GtGMJDQEel5v2I1QWoyF+N
zu8cmDc1gUeuvVf5vSqaVJ8QeMXxmuT1YnIex7471yExlA3FnyH7SAlalLB3ywhOm+4xVLx9k9RA
v+l5Bdq6JLVepeRWpr8ntGNLEBBuFJsdsHTfmZYBFVxU12VUMQxSNS6SnWBqZCiDIiF4mZOKC7vA
oy1hAT9W9zpDPCJVcqiaNObSOyel86qdfG7bhN93odKENTKih8I+izk9pinHD8JT3qrHZhQwksWf
waMqcVi9KP5onmk3wRxGH56+FQ15pMQCZKCl0Od/FOS4eSQyuyRZaDaJRuq6zJleD8s7avOc8ccE
/P0T4HtXDoB6WVk4sydEyA63Fg3snMcvekEdnjFMkoGtk4zuhCsfeCE7i/00mMsuzbBftDvZJrRI
pgUlmaU/MbzC7LHs4guK92WYNp/S6cGzElYoZs3Z5oSRGajtwNJQ6ibfalHN5nIU6Tc7skbw9/Vu
qos3JzXubFNDSOJlX4JShMCbApSb26bwN4NXfa2pu+PWP89N+17V5iWuVBBPyDRSTvvaAmJBs1aM
+XPl5jcZfkk6+wVt4T6MMqJLs7e29Z5mEyMFZtFFW+hvtKf3wH3RH0dVjvzM4Mqi4Ss4B8BS9vjs
DfE+beV9V1Sn0Sgfo6p9mq3mZkVkGNW0IhZjkm0CMVwwYgx052bRIppPca1idslTVv36JQ7aU2F6
SI+nN6f27qMqeS/n5q72/cuQoDu/2n3ywHRwqGX5DKnlaxKKi1/PpyqqYEMA114kJfvLvBJ4xcdL
VGO0M7DbSMVuw899z758NQivWCZF+lQo/TEnbNTFVf02xeXOqxu5QPF27EtjTZ/8jgQXXZ8xWCZo
9YwbTpXnqJvXZSWXwahdAgSH/XpopuPEHg7y09E2pk+2aK9u6CHIL+7YHSBNdUuMgtq8zyh8W/w3
L7u1R+b6UsxAOKSvX4YirZZO2SGCtHap0xxrqBtTOGxK/LSx39+MHhH+bOGnqdj/peOnonefkzx/
zeoGGH9ZKJL9pyRN6f6xnU4NNoDRs2+073AZgACyP+tDwufd+SMoZryN2rqK+g3wpbXNbgqZ945K
wBkFwXHug3upOZ8Ky1skGHN8yF2R76472XxC3Y/jmoAjVdEy4uDNNPNLVSavkUPMRNy+2KNznOP+
oquib6E7l77/aHt5mlURegpisTBKDEV10V0S3b+4fXXhHT1EvjzrQ22DFZKXIZzgw7FkkxMsgJct
gkqmy3bIX0or5EinzHxPethKNIDB0hXGxY8NzlUl319QDRIkWsbWCI1Hn9d0MbfdYLGVsT6ngrOM
ABOBpWxRedWdnXVwDcJLA3eqjPsXYoietebJJB0iy0qlLtgRJ78JK+eGWHZZ0zhwnXjjkP4Uzbe+
USFx3ipo/TOcgycMwOcgCDHWO3ekRSHgxm3uLlMMF6L/4HmvZP8MLfQazTqFi+ngwBn37HFDjvXN
ZJ/BJHaL7W+FIMli6ucljdhTz/KbD8yE7Op2NYDXMtCXGjz3sQqxpxo5zlVfO3cGSSUzyTnROGYr
00feMdXzKufEvSBKV8tfyFJ4d0hSWDDU0LbGvBbqjW5E/80ocfpIEpw4+2q0sIZo2zY9yvy8B2hA
rrW9QtP6mskSm1VPdjgwKE//HDoDB1eye2IrPlVtFm3MOLbZmbdQn0jPI6uSsLr3IW69xSg0hMet
ibAbVYcdNp+xWpzKQkvw+n4yTfz4ZK/poIrGwTlk0fwyeeGNTvXOd3gpZTOw60DTkGsFW/T6NvKz
OXnVq6Y2xAoGCf4aoHahedEr80OfgcO4zXCTJGzksPIIRmpWXVlynmtR4ldFzhvG4jfeW+14jkv9
kbYg4plOhOu86y+ePu3xaWCRsOMz6yGRW6jJZvqs7H0m8mK65mMIEelbGU0sz87WeWBQVG46a2GF
3lbkGuuhh9V5qq2NXgk4KyT+cpRyv9h+0YBwWloDXKPQC45uHvULvzEfYJyxt03ksk/xaeb0aJwv
yYRRu3Rf40Q7OhOa37qqvsDoZekKsT1L4gJcpTH/pjfmfcjATAqLeHZAL52UB9S5OtvPbg9e5CJj
/V6n+df6yeeoLT9m9DftiAr+NECtWOoR2VZ0CQ9yDG5dFBESVQt7FSHW1Rrza11iB9FzS3mwu2Xl
ZZ80aF0LENKYW+u9puOOyr3gzWspsIy2xBwwfvWGr5ZpVxtObydPlBBCjG5pBtEHMkZO+91Rz40d
t7BY+iS380WGJ4/bggbEulHfqKWeRH8lyv2EQGSjR7BtAd5607SsDRv03LD00JRwWzgo/Ek9/q/e
YKKyaFHS/E2D6d///T/+57/91GD6v9/3V4PJ+AMVgAvaUSgdgEep768OE3EcugMM2wAD7NJ5+qu/
JP7wTFWw/14z/5648f/COIw/vqsqUJfaBuhT8Z/KJzV/Ll0rRLVD78vVLf+nxmuc9tbkYWO7Rlg+
XHq9AJDrDLxTq3nkPZHrDUkBEzOTnw08+SlJ/I85ElQj82s3Oo9WbKKitA9x9OI3Bdl00O6sB+mb
X5TnwlzGkqpv6zgtFN+BrGNv0he0K6ZNaXPs+Nut/0XvyjC+p6n+ayVep2H3vb9AN/0nbnE0NjgL
3S66epMGEZHySFqFGz/hIvyaGsZ29LIbyUSElQ4K3g6sTORcUuflr1Dfm4UJTpESDMFAqc1HkemH
iPJX4hc/V2QsjUK+grqnyjysqKfJxWTxzUEikJLU18aId3YHm4NXPcgTRGV183V2k3Ih7OCukxFT
Mke93ijKNayy0IqaZY8oaYNcOyORy/cWDVv9Yuaw+/32a57/2XOTJzAz7Kg1NkFM8Gw6CcFr6uxV
qRSG3MuWM3RxHyBomhDPM1eEannNGEKD2ToH9mMWlmlIjprz6JTFK+FzDg4NPBDcgYrRuQTntSvN
8UT3CVdESlhWU82cCUexQoNu46Q3H+NiUKUdD7ga1ypTS1uMMECcmYzTcN36IAiNxqHmial21ZCF
xlncRPOnMrjYgr6GRXLUmnzX61KZNnGHJXJb9GIdZ/Z18Idmka4tCc05BW9U8fla93ma9D+fjONq
jyLkL62nPv9E4piuP+R1+NHZfGJzwNtIztMaEfs0vHo5lXCFAQksBiQ3fcQDwj+4CBDjqxO4j6JO
vspaNqswwhWfEOO6GGFC+ITA4aUCTpvqWBZZ+aeq1NdRt5tz0GWVjVaRKuI5GkhWHfRx0WNs12do
XfiMqHgYYOG6pT4QJTeJrTdSNLC/Mxi13qPtFn7V6uKcdggD56mlOCu1a+zYA38wkIhX0SUbBSjI
4BFyFchLyj2Dp6+8yP9UjxpDQjo9o7XeUkydaZEujdHFcFaM72YZPdgo+laN5KNnJiusXTG8wZpt
bAsKEkOwFyt8oCSdZdllrDH0KqupGFNcNXL7/Q52g+4vi3Y6s81/8qz2KcC8F6vLNaR7h6V6MXA6
VXC/Hh+YfayT5NY4pOWhHetWRgdwA7vV958SlNy8vPXfo47SDqlfyRdLw5RL0uyb+lyime7TCm+u
5Kdjjn6bJD+n9thD1FyrboRk6AYe8LshJ9ehNxZ6y20244aMQeMwzC1poAMn0cz3t5xP05Xj8hs5
RiULo+FA3rC/oFuD7rulpNTsTYcgUrNHcd4n1UIPZp8/gSZpyDeFLod/D+MOgyijCDCE+g6KlNoD
WTHZplidg965z6IvNtX3ouu/JsXwrSCZ8KCZbrEtEw3KVFFcsjy4hiZRh99/fkWs5kJ1BmqzWoYu
m26n4aASxNWJ7MA7eyZ60nQMYxE1Oh1ZGJNNVpurdLrkMXeF4jJpjjYlfztZCRD8Cy1A8Gtq2jqp
OcLExziGXRBLgcMyLwG0hRb0QKsjRbHIVmnWzRu9J35ZuNH5+/hp8lJJWVAVB814Hb3qNNkIFQMK
gby2osB/pTHvdyp7lP2DnRjtupm1w+zIV8mWiyHqtqtBv4xVepfk2YPh9gxCk08vUJOGRk9REu1p
kLZwD0E0JrHQ1g5v4HbgKLSsNKycvVtuewLVl6QoMYy88AxCfVP7D1BZyF2cie9rFc/Bq/LN9yHt
FNT2Z+AzZXcVs/FctuNrn/JUZarXey8yrmkDZyiNnqKo4gaEZLULKC+cU/GKljj3e3o9y3yO3/SZ
jzu1CKuqFICOCsZUb3zTps52CsgxHEYiYFx9K7UCbyb1x9I79DZxdrb2tUiHecl93GUmO0NXfpri
AJt2D6hx7pa2sB/pfZ8aG48gNYxEs9LlwKnOY9yFLgNbc/xrU0brcmoOXRQ/uZ5+y7P0TE+O4/0I
qYj/IUgoZHY6MaaT9Kj2p7tCDDfPAWDQtBANY62+afLQ9t8cFrIFLmieaJfVSwIiLYRrGPgFJVEX
6x1nzFh8i8Et+uAQa84PbXmG8ox83ng16/ZzEucrc0KnxL2k6k2HI1m3yM27trh2E8UKSWsgLOzn
AGCDWbtPbGBguGjJi+1xmtLHYh/asaWyKFi3WmsTAu5fp4P3JeKmB32Ckj0Zc4ia8ou042SrR19R
5H3gT0G0nF5Gc/6Szwni/OZRFgA+dGIBJEtwKc1HXRKeHWi0Gpp7kgeNbe5Gb1wAdVmXMEGnxnoo
935WsGP3GnIli/Zu8nyK8Xwgl1mAp081ZYLJR8i0InVkSxvcJwGoJ8OkTAVrxevHr00sg4XZpmi1
Ob7VY1oC+xTrSlofOm/HOuG+aekurbNVPhZPrhN8E2bTrfu5/EImFU0JJNh5Mr1YHVpdQpQtvzM3
RIdd7VI8yZloUjEZb+MyNqcPVAI0Lk16Zdauq8hUr7JXHbxAnOsv0xxeg4jQRdazyY6pTfreS1lk
90xzS5zS56sYsgjjtf9uDeJrYHxycxfITW9+sbxhT4kLX0i71sKAKlQgn4eMo8EI2WoVhe5x7Kb7
rD/KjsizcAStzZzWoSYEB8vEoSqE5aId2ptTgE/VCh059EQeMcgJWhnTKugDkLVku+ucKpt48pba
SFCjS5upYkJRCWxyGzPsPQOyHxhaZu8RaJvb89oPaX/MEuuTGP1z2EUPSWKePVsudZimEnEjuveO
slJAL0o89ZG9svziVtUTEL3SWVLmxM6ZvDQWz6ymBJ28j2w5qaZjGEijbd9bb0VHqZ63EEzu8Co5
dTnze930LyjueJwEqTutc8emjI2HdZdbw10/Oq9Vr8lVXOi7ZIqXRmjtM0osvfxmXXp/Ps6ss5sg
sV6SkakibgXgB5cKwtpx4m1HMchIJNgiBEwUdGdjPZIymfTtLtc3YRv2ix5eGFVELqfjjnRF/IxL
a4+FnWI0KJxJy3a97x+niaPkrB/s0Dy1xZbzqwGBm3XPdKN7YsxBYrqbJomO0pEPlVu8ZmF4aPWK
oe1eCxkZBFNTjsA7QNtzW/vpY0lgZ++5h7Jcdm570IvquRH0Ht3mfraveRXtq974MnkM9LEoP3Tu
AIF2FeHvTBgcbR98N0XhPkKwQYBbev0R7u1baQTfAp+oW1ndz9Kgip1OH+0w3dcZuNGBJD3NR4og
mKLmEnkVdYaCwyZrcfHWW1ZLk+dzCBJN8s4sRB/c4X8MF/WA8EAk3K4WVi52UO1Bz4GAZLO7JORr
J+iw+cAtl4w6nT6xZt9NmvUKbOONkJiaWg790RT3rW3Fm6DqF1qjX51aOw1u+yBKeiPQDUYwe+yA
SE2BF+U4DbsYdsjrUlLTD8XSikzwsm57Dp2RdGPJUl1Ez3Ysn6xsfgLmNiUIQMfh1nsJOfS9qa/I
eD3XbXOLnMfIZA8spvck7r74Ij6aI4OwkGtQrAtCSojEOgytPEQOzZoOHtqycHImWm1h3qsCFIBc
2wV7N76P00qLxM1BRwHXQ7JqV82RVWHdpJSsvXpYMd8r/DxzKSXZeSjJfdDNs9SH97zjVUcTIoyv
pUi2OSW01J72jTXtk0xtj0ceRMDkkGhcxuSIhS3ba4kQjgMmFeVxEygNfNydJr26abX7aNftc+OP
G58buaChnFHa51vJl8fPD/bfoxOlvZg5MeK5vgK1TAi5EioM9ZG3fTNW3SezoFZB9dzIrTerdd+x
NrDvIKd82U3aLfKp58b3TeTeRWO6tvtpE5jaTgLoZZvjrIzehVts7EoDtMlMvbwJmZIS83PfU1E8
5jpwcw+R0yj6L6ITZ6eIlHO4WY76U1eLI3uJLWzPN7sZTo4wrx2lJpMMqFmfLp2hFq7+qSitfSjK
iwQX3EhcuC1jsVpbGU2tXKJUCj43hndf1KiaGpw2q9Q3zhRclt7Y7k1oEfnQGgte0sfZDq9Wlm6b
2XzOtH3tMiTnIXrvqocyoOcfye1kUPrLSi3c8NaWOHPKZukm1yH2q4NW2x4VxbWWwEAKVV+aVrCh
T587+xmhBq9Uvsvc4Ei084M3TLduoBFrjkdrAItbHoV+71Dy7bl92Nny1GH1MtjuB68IAz+b0rdB
Z72MDhqNaXYxqQkqfyG9kBHPm4ubYJwfvek0QHNQaCDgLbwjOfpGamFmuIyJzi0cLWGmme+zaQih
R7vOMik3JCt57AfuCBzG+9Jpb2w3T0YTH9U1IK1nTugOlo26pnhuYZdkVFD9YC/kyNu8LooHux7O
QI0dE17T8F60ILhNeu+wzIhxid/9KV4348RClTNhRtup666ynV/zargUWXlthbsebZhYio26T5x2
OybTJycTu77Xzo0o7izHfjwYVnwczOJoVfan3nEeXbu7i2r34JqCzZiEDnynkd5Arsc3koLt/EE5
A3uPOvm20UFBkV2znGpYaxi5r3ULtDkak3zJAn7f6I+J61VAz3hPktS4d/fRKRxaED7WXhAdVVnu
0XOHg8T8NMPUiZNCrbnvRaGdZfkZo8rFzmGrm9beyowv7JoJcw5KcNyqqj+f7Lk7FoW3tezoZmX9
hVUpWgw6QhAHn5po8vdxNj8b9BgGZBqgQFZN/NZLFyeGNy1d0FxkJiJRa997jP/0d87+YFx9VvBF
HCYvwrnklfvi1f177nX3jk0jrQzvOdrwUNBDOPapcZ0LWgQcZVW6mXGH6WRLOMnFTqdDxVGnnKJj
4pS0VcQ2tJkECHPYJfPDNDanwJ52uXaOkV25rGkT/ZFYtxb6BM5JdM/BUBsLUc2beA4uI/XblXSH
ZFVJ72lsqF2S9bXIewBZYLsomHfbWpWjUxLDK4uWsiMex5lCeRY7R1BkcL2fK9s8OSrHmFCiPNmE
Q7mNE7lPklSutIKaUylW0se/1yhdmZ3Y6yJUGxdIiTEGtFq7y7vqJpNqazbFjoz2O8/1nymIXIqA
itAGzD+ZYhgw5srck1g+80pT0c1h28Oq/VY5/t3EkRz4Hn9nDOvRKlaodMuaXmMR07EeoasH8jbC
TtZH7eaHt64T75MQ83oujatlfYikpONsEVZipK8afmnDNHe55SG0StZ1RvFFwQt8AkT4FGxJTHb/
qqFtTNRQHspYXkc7fYV4vg7q/FpU9p0RGiSAFEf1A4eZAkowhEShOyzLQu4m4aMqW48i3qEW49wU
YAuyR0CrgrHoW9/yAgfMbC20iEqTiPh+I3PfjYplQ50cc21qF221nyn3lchEPKUZjOmmrzT3qZL5
tRccpDKv/EgNby1CEsJdo3WZr6I/y3//5WvQqHqRmv7/a9D/+3/8t//4X//95xr0n9/3Vw3a+sOy
dDIe4ARQiFaGhb9q0CZfwaavmw7RYt+tDH9Voa0/MB4o6x66bc8TqnD9VyS09Yeuo73wKfcZlkCg
+p+JhFbK2b9XbSlzYPwhjtLzTINC9E/66cDA5KMFis2DjiZ+zYwh+4fi8C9/hykcwafEsvGjLdAq
LFkbuRFcqzB8qnOoqsS0/+22/6r+/KNC+Pvn8JDTf+dakKHN5/ybFjnM5sJFhqZd87Bf+aG31zRr
i99rn7jjqfOzoxmkV6VMCUtzGyXeobPfehzPVRneFePSEBpgHgo8v78s8aNIm8uyCS21dQ/MCHGY
6rL/dlnDaMyBT1v4Jk1nH9QlRSp3Y09oswrORST9sk5CDPNXXTGulYwoKlHXzM6mk9rjgN86TLuT
ZhNjkRfrxi0f0vkYWd7Fg5Y6dBDDfn+9P3vQ/vVyf3AseB4+xjEr0psW1deaSBTOtEjRguEUFw57
hw0d6HuD8Mff/9qftOx/3ibHx4FnOqQR0Y75+22KHKxa/eAnNwJFti6AVYNtMYkcQ3bHvn8bWS3P
1LiNbYqMAVVSqJ4tk90/XMaPHZkfL+OHQZSZkT/MXZjezK4GY0hbNCF0gkEzARThkGMhpY2TgMaw
rB5+/7vpHf30IpLszWRAo8qFhPTD7/Zz9j9x26W3bPyklbSbJXuYwduIyN03lbepC/ehjwl/8MG0
B7AGzfNhkOIblfbju1tZhzZz9lr8oE05RZB+p3YUv79E7FM/X6Kt6w6zEnPFT/ZeXQ8zqWt5eosi
uhGOma/t0kQk7zy2MfWdQtzcDqF8Jq964m4CDnRRNp8ljHLZtKfcCO9CUhh+f1Hur54ZfAbcYsQ0
syCr+/q3N4ys3qyxasEzo9FSCZono2PvEuluEmHvHPLmFsNHO1dLra1WiMHfHJJxutlewsFbuexv
wyRfT2zf5qFfYSnDhBMuaWJnNVJBhF5zmB7VS0urYulT+OBT0kHYRFZ/KnOV1ESnwQqWU+jsWjtd
tzPOF4TswNKcyN6HZXFtciRtdntqCIzpgoB68/BcCXSjQ74uGnJ3/GCtNGFT73Lsc4j4MLckyQCa
9PZqetI0e6MkchMmiypfTW6FTgmLieZbVCXNXdWm7yEydtQiD2aE0pwGUyKvv7/P4tf3mTalrzhO
Py0UZem7GlK/P+9zb44P3qvnoR3ullrZnbCrbS0vOIAHv0GC2nooRUi8EWb45kc8/z68SwOAshCc
BQZb7x/MMGp++GEVsx1chHBnfPqyxg+DwC01mfrxnN3c2j+XTQh8MDgUZrf6/U342TYH04bYRZ9F
DKjgjzGHccMB0q+77DYFEm4qj1UvV5rjLIAW04tko1dp6T8sIcYvbjzhJISkeS69BkdXq+vfBriP
dhcl4hjdQsRPwqweZCxhXGDRYpK8KspmjeiQeufDVP7T22X+4hP79M4tGrs0q5me/vWXD22HgNsU
0c0IGZzuSLZsdK1slc6L6F7aW81x98LT1mRCPegonKM85LA72Le5XWehc9OmGLk8WhhbU0feBdiT
tRkO3wKKn4eiU2I+uYhQXPaKdRjbOzN2KTdcI44hgRuswZ1uC+hSE3FKVeJvsuredLt/2D1Yv9g9
0LBWuADhYRz8EZbg8doJn8oF6548anZ+S/po5dslCQyw8Dovu0Y2/DRDBQU7u8mmdJqsIchY0mMO
XFiHpiDvimU77tyNGGGSx+e5x4+T5R+xm77St16bOtIyWWu3PKhuEc9SrzOYINZWqfERYZ6yHOUw
YnGJ2yhuC/K8jFs6fyT5tYJAIFzWuzwJHpOhOakFcE5A96G//P0Q/wXUyvB5gww0EGS8/jSf1ohl
dGFiqOv86sXT6ocw6E8JKR52UezLi9qfyJaTLjiHuXX3Xo6QdshfbR/oIGPTpMs9GbeJHLmyTT5+
f3G/WIBwjhsW16ezbf2e//23VyGbh9mDZojZT5MPDTl8iLRep6i4chD9h3XlV4udb9ksyTiKWY9/
nFLAOpM/O5Yc/tmVhbZctKK4Fh05hFm5QjB6Mizm4Wh8n5Pq2Qnl1UmRDaNYtwZ67/gLbPwgoK9+
fwfsX2womX1IrDY800em8sM2IUwhNEplOmyGJ13OSz2pHzQyvvzc2wv2r4re0xTOprCCQ+zLK1cJ
QHYbeuVBfYn6woPyKXQEtwX6tHbSAjtEtJ8rcqja8I6m/FYk7K74gH46PzsDcEVXkH2LDakAmWo7
7C52cZXvlAQCcgr6rY4lx9qOnXZQz8IkHxwu0g4c27EI/b0os3U9IXWg3N1kdKu5yvi7KcE1bhXk
6YUN8v/3t+lX77ONuIan54DzstSc+reBMhpJE8/OGN+8kU0Kn4Fa2EHL3Uc120AJ2Pz+1/3CeWzw
rhg6rnNLqP/+6++D0xGB3jBj/NTyqLTlEetxQfC7gRMMccJyCP1latWHzByf/NG4UzL3uHH3xZAv
K9IQfn89vzhw+eBXPOELE9PGj6ZYghBC38mC+DZHbFYVX4aq2D+8IL+8xcoBajNZWD+thTNCJbNL
hvg2xjjippCj1BQcavYrSYOufvD+KXb6F2s8dkzylAyD22z+OPJb1y55BJRylEzDt8o/t+N65T3+
/ub9asnDTavrIDEYPN83Qn8fO01bOp3Ns1S6/9DOIJeGd0Gq9jbVNTba1ehm/7TG//KBsa/2DB0f
NJuMfx0/eaIRsdXr8Q006cnpje3/Ie/MkhtHuva8IjgwJQaHwxecSVEUJVGiSjeIllTCPM+4/nfx
78D7stfhJ9XfF+6iZCl87YuOiq5SFUEgkXnOe97Bhi8hpulRtPl9bspc5Br/M2sLfWru1RVCxVez
To9V/FMf8kUH6PLl+do06zCQLq5E2ARSRm0Z3ZJ2Pgv0bC+N0p26JhIXehQsnBpL2sRffH/Pv2oA
XZh7VDiCbpkB/J83gJJmCHOoMbdljbijtA9e0D1FBHSWVXfI/d/EH9KGgqkq0YvcbDrF3kJ0+eG9
+bjPF3Uk9SPbqrB1VUO4/+dluKPudORH+LcTPQTk812qp/NJDNf1RNMgg1bZ1kOrPoYyfx0KfO2c
6ji/VyZ7VXLVqsXAS+qY/LoG2jbvKt1Yh2ZzrXnaLSbZQOWrGuaVDCcutXgfEvo6MWrK8/xo9stC
1k6tv5I60UA117JNqcfiiWjHj7Rp2VWUWX5fEEw9OUehewy3kyV7wLYmDWjKlV00OLsGuqB8XHlO
A88wz/IR4rLp/bzRfOH4BBGQ5yWI/haYb1wsF12RbBMRBB/dV+Fg1w8dnG41kLFfHapodPBSghfm
xX2qW6uYR6rm/kruST8soa82JBtTEps3CKjtsk62eiZWTJH8W6lsRBZ771ek99qYNqJ4k5w0qxKH
MhJbZfq70oyy4ErKkCLpAkx64MevjvhhnxSXanKD90iWVLrcjh3tw53hH/tJBTsrVscovqXWOEkt
l+xLY2Nn0H+qlb+KwytPFsZJwvQuXpI8sdYzsmg0TmGneJqs+IWEmddaKWEkN7cfyi0PARo7ehNH
e7sCQAqV18AQqwj/fVmU+b49M9/UxtniPSdTw3ZG2s4Jjthq9YDlImiyEfOFNXcZt1dqr80ylHVD
bN6y9V3Ld0tRfrOlL8vSosZytqpSPcmK4odHJruHP1+3P2/NxeppK6yV4oRbIwWcmNCuMkR7XUkN
wZiLqmA7Wg9S4WY6vCoTCSIAUT9cwufdXld1E/8IajxgWHHR4IgkLZu+LuJbWU6OvECxnIdrmXeC
YLaNIwPzIHcnb2oVtncqNKfey5/Dt8y1thhFrUyKpq5juPLTcafLL395c2hn8XfAtUP/ZBYMFcFy
XfyqGX/b21DrUE7ZYjbAzensk3xG2RDgIdAsiIzZhr2/kto3Ix6uLUYME33Fq1Fp26qoniYGQjrw
rgVOgiaDLqUvr6fOno+GOIFcr364p19eORUqBRg2T59aiELBpqMzgLLgah1Hvbv21eq+1RD7+c48
8GEmk3AyptahtsM7In54+BKKHTM4rBVaQU6ZH67oq4VGf6cDXUD6/lSsxJZaK5qixrcZyLPB2xP6
xbHKpQZQv9WS8REe2ipI+l0cEVqD8h53+O8v4at1Jv3FcJdVXRXLkj9PFubTKfobC/jE8a+krDRX
xFpNYcxNZAk03rHjCr7/SPMLO1dOcuyT6N2lM87llgj5tDXzosL4BQMC2Q3gxXnkhXuLc7g8JZ1c
1F2rzHqjESOsNDtKKxEl86Ci0mJZq6QXG8TI0OxSkODuWoLYPWaJKvkHY54uhxxQWIKUfk7OmEOX
HhdH16ufGjjJGf7tEpPT6gQuY7qUS1btrLWP1f0Ag1fpg1WIu8HbJIJlpyqYlyirQAHc9HVE10uH
4OBBF9swU3ZW6O4c+Drwz6T8tME1Xx54EmZsWFeams7dPiZgbMTl0zPXqTfe2rm1cuzsIZsWnSdW
li9WlJWYVmBjocBw0UGJrGpeV9OqgftT8XHdFC8j+e836TJWE1IwAfnkzlgFV/JMhhVDoHdxP1Qw
nEkpAhOZuAR51yTgOAbFMWeiiffypg0IUuNXeBYEFUKqcYxVz0sZ6iMCIX/t4u1AJPuLnA5ONMtj
Zx6sRoGcTpufww6Zobm90rL+blAPRb61vQL/zvI+FQYRwhwgrbWmw1nA12652izrZhKD6HmPpiS4
mgxY59QwUindK911Czgco97UHB3eAFYFGXUJgl6zNcj5VcimV5apne7l2VyBV0ocpCTpWOsHLEXF
dpi6hZ5xZGSryWAYSssiWrGmnN24oVi3ijvA0O8WcawQKiolVdXGRkgtF0ZUBoB/KYI9cy1XD+OM
uRDxPiX7DlvgJTEeXnA1mNrtRNSCW3uEoCfkhUw7/LYghqA5ZS3mY/Wk5GLe4gKMMO1RLietsO47
E8YhZLaia55k52US32E05sJJMNDC+wnPzX1FUSmPFDdythmCX+K506RB52fcKq5668KBYei+ks2u
QT8h/WJBsh/yMDtqvfvq5f6bpGbGYfDStJBpmmrGWO3k2jXpoNatPLI1sLdEEyvseCVyrBSgISGJ
0+QayK1X4j2p8F86zV5VOX4Wvb+NMRzJI2J4Gd9KZ9feSPZRld2rKic+P9MTUiWafO0SEkvRs4lD
6zBm2bF3OZB65vCl361KJT13Nn+JZS2/al0t3AgbIgSr1eSttCTbp5D62GWYGSP0l5tfYZhznOEP
kso5xR3hgx7GlTStxSYPYIyX9bUSRy9+y3PCyzVOqQcgQWcD+3SYE6O80etbV7kfbLGqEF4nXLRc
rXJ7iJth2VOZELiIJ/PmIAu9cmy4IQ+6mT3H3BsTF9AcT0omPtLF4boyzU3ix4sCJ+aYWrmC2p8G
yb5G6yyQ9cHKKu7zKH4m+jmbitVYXSdFs+mYjmUk1sPY8rAbJVJrkcsVa5X3ZctPmowb6KZkrUxv
MUOGjdnoSCYMs0EocmrQLeyMlc5qlD4t5aQvDJEugjjHcsZaNe0Jmy7AfAmxrBMR8eb3i9C6dUey
JJ0d6nZk1au8z5beYM16aO8Twk4gzJ0sLAOU8RbRNAluMGwRsuabzGQpTKhetclma96mMbtJqz4q
8AFd97fBq5gA8w/9jQoZvXe6a8WdIRk+N37zpMA0Vfu9YEeC1Rgazh0uz5xpuzSBERS/NLi5tLa1
yVGifTxTFz0fR8uA00KCN5WNPjNPyoWrMqvokAclFOJcWJUHx3VUKruelSUnDZ6fPVu9AnfXf/UB
++SsFjsRQXaIVyzS+W7QwqVaNduRvJk+f8oymrQmv3db8zYqfPx82h+OTpjQn0shjRMMu0gTVyZ2
6T8Pz4SYWx5prxwtxZqWoTvdp1qNDG9aeGFHTRSyB2SqcWPGyrzmouDR9g8o/xJYIIObP6UdpNtU
cGqZRndt9sXZxBZaLcsbp+DvNwbxVp676+r6RkEvDd/8ZuAJ4QgA9c5QySAaUIy33XuKUpjCCY44
2mE3Jxa6654a/nwUyXOk5jeF4b/2OvpE3v82UqHuqi3Pz10OCTFCqrWsiEzPUC13k39vTf0+NI0D
OviNhpsTPKSllfYrBQMDF/XzhAp6asst09GlYpKtDqfuDQ3HI3ynnY5+OkRHHfvqOR7yNQpsH+pZ
/hxZ7qPqnf8WO8JZCmqYroHUZrvQtNBq4zSyxAxiXyfGZoybVSdF3Rnqbk3KvG0p+E5QfhsowGOU
4Bq/alIarpg0SrmZXxno903U426gndva2Iec+n6k7idou+Od1wXHJizmPgp0DSV6jiK9UmJy3TVE
oOSXFSBE+pJI0b06oOOymnITe81L2nTFzI4gnytt+pDDXZ/7KDOEO93lEAZniNhg78XoDMbpJlJ6
OEEqRgMyi4loa2smYu0aa+qbgCiTbKweFbPFfjy5r+/6xl1ntnLDjPWq8VMS37y7adBeIsP7KE97
8ZRmGX4nUzyHsfkY+2jm6CevSIHHC6DHEyBzXDAtIl9nnWhvm7F7cO2KvPQKJ2vy5vEVcCP1UUX5
OrN0cpVD7B+MuMG9SoqXe3wJgD9fImlUMOJYUONcIJIXxcfIYMTRICN60Wz/suz8trXzRy/mbtca
mmZ4pI5zkOgIYnBxA7P/rWrFQaZDmkPzWrfeCqZVjK+CKw0WcpwWTGm5wM24Qmr0ouPFYEpThh53
hgKXhtRC6M/UIMa9QcPFYYgxjGOIw+NJNrV3b3btucxQjOD+AG5wGqzwgSA8hBXTLJ+Sk2u0m3RM
twCKuEfYWw83CU0PFnHubCwYl2ObBbNquovNs6Mo95HmnCLTIRUxP055/SQ71Y/zn1D6MUHLhZMV
Q3UJG5p5unLYbuu6eKpUnEj+dvLASOEaYfxtKqL30jBvTBcDf7R0q8qGHl6a1BESk66ahZF9nEhy
NtIZ5ZNb1PeT+9EPl9K1yA3eoyzbWzrAeL/xLP/Q4wdejenJIuxRFidlTSK1HxvoICASJrr6VurM
9ZgtzpMoWuG4N8fbumuMgzxpP7AbGsaSljltzB0A8XVZ5B31Fdju5O49NdmKDpydAsnH3KOmKC45
jaR5SlRyJZi2yXqoz1SYWnhL0JLDKd/qVr2QlIsAcEhWnFMeXOUOqIB/PRKAJA8ouPrrkDJOlnkp
nElZtmGSO08WqmLeSAMUOQRlmMRcmkpt0NdVjtoOUEZWyBO+17LZEtKOm4sVBpKt2FzTnqC4c2A2
Q4/WVSzKFGw0eYMwWFGT6dZ6wu3qygjHxzpSltAC97mAu8OQodAW2b38WIvZnLwxg+Etiay+rz1s
tV2v+GVJ1YEJu43fG5iRGWS/ch/k0TTOzHqCvp8ex0pZmXCFG563xqQzk95tgbYWcf5rgjxr8q8z
HQNRE1uPNFf5XLWK6TnntacymIeqIbvJsqdWN/V1RJ8ph4jQqBHRdslLYIlVp6TYQMATJOg3VPrH
1rNXbZYu7Y7KW5biEaO+6thWyQaF2rVnMtagwCcxHjuqv4edbg67Gu9giQZGCVQHx17JWgPK8Kau
eqqnBDOEjVtXN+EQvMUm+I5f4KXl5wBxxbUbISfAFKOw3WWI8Y2s7DIzJbOa3VkmHOOX6TnZPWLY
Q+6uCT49pWWy7zBDazOkk5AKWs050H//hXvTPAFYrEnOHkxz7SXupsibGto4kxW34NUl7mAzVPWT
PO4Ho76ucPUaCkZTA2IdWBvvSQe3RRa3sqYZRv+WQHYSHmepXewk2O6J6K0X6CM1JBcerNaqpQ/k
ns1zfK0ULjTBboL5UUqtqa+nueWrc8lwMET4TBTS6cMiR40hI8ZVAanH3MUl24RiqbfQ6vHt5CSS
HIuqwM/LMg44BW6R4q+lA5GTlPdI73aNqe9E+3t0uJeYFoSqutJ1/u5UO2e1za5yla4ea5YyetC7
YSWLaQmhJlF1DHj5ZKMfAfZ5JgRiPB+X1eAstGwt63oLT/WJuD9sGquGd7WJjyVkzgJvocafHksH
D8N1OootsfJ3nfVkeNZWT8QpB6jwknQpdwAJLkpUNwuzeyPPyDhsF3YzkWiDJ59hn+S83h3MW7fA
04qZaWyQhknpKge9+Kw/elnykgje6I5a2kE/F3bmqhmiGTDUTOutBS5I5ZzjPsywYXUUvqsfwYf3
3zwoJS3VX9HuLRUfihZomg4hG5trOWHOYiZRTvjmKOFpwgQI9CfMOAbaRUN7ipCJRw2NRQ3fAvXO
DdG60LaYVvgmS1W1MdU5OXtbIuAn4UA3RjtSjs7aGnaVpv1WQFqj4DRBn+lcdYbj0mmilo4rCKmp
+lvL3+o2PBuKPx+6HRJMAsTvYha+htWOaNBQonY+lZVCs4TV+8JW06V8fyUkjlAKwly1UXR7pZEA
YbaIrA3j1vFgvX2MyIFwujhdKjWqYp8ZJKh37zgn+ZeRU5eztaoI1OCOuY5qaWYXYhI3KuN8ar1l
gccnWiVlmXEEWbMyDrlh5b0xQH4klWXPUZUlnL/7IAnjTWvMmsTLlrGW7QqMLizfO3sj3n8lpvrT
wY2ILG60F8Mp6UU6dBQ9JpqBUi7SAoMT5dnJnE0QUSQxTZINp2T8yHGpRKP7jLeR3dL16JxbQXpt
/atJsIgUW8GER1DV2UP7y/CSZ3q0mTWIfa9m+0ajTJPvVqB0z0JzbxLMfng1Oy3djXF2NJWWfbRB
Bz1MyVEfKILVASNfpLhu+Gal+ZHkvrfCn9au6J8NNE4MFw5dOhPPtnpbaObMMfEik8tWkIObImtB
w60w4dZn8vUPPWPnNu3bIHD/Qp+c2cTRhumbRJH0svto6hijrYdG+R3aGORU1V6ICDk8SWEaEnUn
xfrESVeT/Ad79miB+jzyf2mFuE8KutvRcFljzJh5iyS6IvlakmkyWP1qxKPaSvZyRjUWTDfZQ8cI
vjYT5cRDqRh2fAihIf5etnoRUA7aY2yhZOCDE7wU9CsGpC0lZRniCyXLhdFyd2RTRuzX0kJOVBgs
pDMJ4STMgHJQg54uMu66a4lPenCeknh8lE4fgZuwCbL16tamcNvrQsfauuOxjvGTHTsvQYk6qXZI
k2qurT5Zpbb226+zo5ypewIiB2eOxEpkn41TnWdbtNky8IooXCUniRQ8Dlpd794MQ/uUdDTHkEUg
N0liGaRhWsVmIQsMOfNJpxwB1yL3rBGoF2ZbXd2Ptb5RG3sNBLL94A3xivVDtpehbIbp3uC9Uw7Y
orRm9xhjQkk45KajMHEjIBaMnvoueEHH/uSanC0sq9qIntVBbGxo6pYf7FWMZ+DNK0ufDXcSOR1Z
oL5ltKot4xdTgUCn2Vs5nfo4qeAASNZ8w7nbYRfXmsV9jRcdt6xaG226lViw3DJLpl6NLuajAybQ
PYRNsy2xOKRAa+HajH+NHtosFV9MjzEoxgUFga2x6UJM9JtZOgDmIk0lX5lqJhjU90iGe5j2lTEV
s4JgtO/B1s/TaRB6g7ARCz9mZlASE//HlMfvCrtN1DS9lXBY43G6yreU+OK/R8X/vzPtbd116er/
70z7//Uf//k//8d/fmLa/+vv/ZtpT2qAi22zYcI252VnuP1vpr3+X2AMMdFXP3hNFn/yf5j2fDYc
eznsZt4iGTf/ZtpjBeM6DA10zFmYTEM5+O//7XX4r/7vnLJ29POsvvj/f9r7f5WOx+iBqA3dgDbx
yZ6+w5yvchrVPsZtcrBLZakZ7Q4YfS/j5uqaSSA6HMYmV9EbSut9INCpDfHtkNunwp4yfLpaCDfh
VSXUWSHau1GZ1nbkP5sofbXUe86Jt9YR7rhFfugMgLx/3O9/fZ9/Xr/xGYWhQpcEOe4GBOXLJd4a
SafWvW8eEyJnklA8YqOwhyG1svLxTroDk351lj2FZjW72JzuQ1tdaewT0uEF3Al/A+VlcOxT6rwU
+ZUH4pHh6467DTBrg8dEYZuLrhbOTILjsRk9ewDcwUjN7N4Hbf3D9PGL6QihL5rjClWQFUkY5p+v
rGd5Y6kXfJ/SO0fY3yaEM86YYszUdLyzB+wU5BcK4CRKlLxzuVTLql4nycPr+VHVzo4SCPc13MHs
/E1PMZkZ03fJ0zSL8ID1L6Od8Ke8ms+zLC4bDOzDochkNf152VoDryAbeuMoXRTQq57NrkY3hnue
6opHkzRxEqdLlHGdQqAXKiD4Hj8x5T9P+HD40UxmfCqkjU/Jlwb4K3RJzyQPLH5v457KvL/70DDl
6JC+X3efJ2fSTQhCBt5CgoV3QQ3x7THW3dYRR3lfm6C/cyxq85jGVz4E8NFFWtbn7z/zgyD25/BV
RXrzoUZgeXwi5Eyx64ES5eYRe1vp4/gM4L4yEP7hmLvzgnRfpu3ZNftzaMWH2sWlzmmxdkvarXwi
To9jg/RvoyO2jYYItXmSGHdizEGG5nK9K9GtF+ZXsZ2sIOJc6RO2ca14smzE4eFQ7QytvXe9d/ki
5Mbvseq3DIlPurntKzubD4r6w6qyP/MK+cLcYthcEH4N64L5otXEtdvkwh4zL9vrKDyyZmvDsaqx
wRl09yS/r9y3OqM+S9NqS3vorUhDTpvv5bs/+TVqWib3Wnp0Cg+ziHEnB0tGaZ8aJTlWES1Lhw8k
P6+rNcO+7uzr6R7rc/yv8GhunVszbmY+97Ot/AejHM4p7JoxNq6ZDxo5yswwV2ZpqRE+3v9OTRfo
v7gOMu49THgJmNknz1SJmy1XdUY2tNuc+yA+NGazGzvwuKp5Kf3+7A/Bok/VpV3azqwooTd1CcYs
3eCcreI02n+BC/9qWI4zLKEHvLBn04STkcS5FQOAtIwgMn6/3L4Qf3D3EQixxFF/mJdbUdVT+yW9
ax5zId0/+TamTlijUxEgFh+KQCPAT6txpGU5lBmaffCDgn1IqMkh7BoCOY5wIamY6KQ6RdxU4bXF
nmQiscUf4odS5wu2I1crqVqcjMzUL5l4uMZkOEikvJHGdJ+EGJ2zIPqMWL7S6/aQczZxoONJ1Rxc
xn5Oi99neyZraZZN9Pnsp9/fvc+ll+ronPbESlOCfeKoj4kb+FmvC5inYgNWqRL2LVcLENv3H/TF
rkesHu5wrrBtXbt8R1rYv2Pot+x69HJF2d+poxsvRMYOJA2Afvgwm338cgsyoKDhkS256ZccVprL
KR5Bwo4dxi0iup6kuVjis5fr2KJVbOyBnx5kjwjM16Bylhynxoz2blnjiTkm72qZPpdWufbSYi2P
MssrYXEzuYnpKa8iYW7t9pduALsiLVET/TofmQPxISgbUs1ahGa5dqrkIOuTjp+ODPrmBv4sYQL9
cG7aR2NUyJJB+cIbbiv1LsC0reTGpNgcy20OVCXE7JaOrIk3aua9N3a9izXpDxe+TzXe93CRrby7
+/h9Aiaysrgdrd+WFz2XQbtTemOje+nz97f2C7YhJQz1nk6JaBjuZSVj2drkJ3bjHEcrfJ0C87dg
tGBBoUlqZxlmI7z+hl2fy4mcU0KTjc3rUT7n76/ji5ONWhAyO7k1khVycbIlpVDyRo2cY5okB2OE
XQrPadJOOVF4rtU/TN0PbwoE1s+Lio+EE0wtgJ3/ZR58MxgiH7vUOcb5COPFlH4YTX7DUbiJWiz7
EGud4WP8FeCZUFX5c1I2wdxOPTZ7Y9UVwauSTiodL0yDpNjmMSbDI67fEB8ah+WJA+hmLOpdreFJ
qtTDOfH5N9JynYJupkNx7O3k4NsZ6FZ9JdGppILpMKnJ45gNODugUE6x4Wjxd5LsBRI8X/KUzddi
tjbrZoFaYxqbbRRzZTl4sJYSiM3wqOIxCg6UIndfILxQCTUkMujB60eWu3WQw2Mf96vCL9a0BfDo
osfCYpA/CLbaKMEWqu3OZdSd63i8i8Zi7egVIXR1dw75n8Iul36YYChLnW5057GGldGmnBkp02Ef
/4shem4tsdBEd051/8agdB8LThAZnORqWHK47Z2Wa5Ia8CrX1JB5fHgLSw8oF2MDdisgkElPihlm
1uEsoQPXUn476FGuptFBMaW/+08ZoV9oi2QtT+YguzipkZd8V4updTcqwj5yAiJjKYN1qj07RXFU
GjvAz1iAZaVLA9Mk+Zi/X/1fcEflh9MROSaKsk8xO3Zl2yQpKjZpAdCMsIkIteqKXJOSIgtwq3Aa
wpHbs9blx0DXNmb3BAq1kRL71KS0/f5qvthtXUOGylkmmYTuJZHVixhPtmbgHH07eRZWMC8HG0YN
7goFVgsauNP3n/fFTBvfUdPGt4n8KAxALwquPEusJCMa75iTiEyiMxM2ZaYO9km+Lu4UvpKeHIU1
7oTYjhv+jzFHn4nefD7kQhpRtDmUM3+2EaNiTyO4uXN0R/PUJs26NbDY5bOb1jlx9i90S72JJ32P
DgYj7D45xHqzGwZsfltrUUbOQ204+bzGrBv7LarlH0rwLx8Is350bwZV/2WbQ98RQZz27GM7FUdJ
ih767FlSZXS8mAL0Nt8/D/eLKgKpD00NZEt6/svD3Svigm8eO8dJ6Vlz0QHnZrauZJGP46OsWHuP
yZQXnfGrPtsJAKlhdfRdGCSXzq+6hxxS5sE6T6P7bGKQUOHh2o8vQRyfStHtJppFWVZHjo57CC+U
g61FpsekoayFTg3NqTm6bDpF5hSzaNo4SX9nySbUJl8dM0Z65IT8B6/ZeqK/i9mzrGw8N+w6Ou4m
ZYybpqcZeKbk7ykhl1MvgOPj58bHc2MqKtyaBO1SVSVHebB6YfieR+rad5kP2+I+iN/kzma0XN2k
YY0H36c383utJ0A2MduzDFI37erOiZtzoKbvhfBefAe42iGG293pTbAMKJ/lddptfKAgO2NttJdF
QWsPd4oJoNGO+FQjxIVIm9h8qTHDUkPuvAE/XfnLMcTlrhmD1+8f7QfD+qKSQjaGcBmGtY6M8gKb
U8KMCGuqlmOr63w8jLswl2W/GYL1O7vK7c8yQUQ+dF8gz8sWcgYCqtHPtBb7Ksu277OwhE/f7XSw
YYQaq9p7IPxsZ/GU0rzaNRCmlaZlEmhcdcJfVE7+K9lMtXalbrS/cEX9a/CKjRqW2++/25fbiMnU
BmK5gdDHuXiNrVQr2mzqXek9fZDNVM3EL5vaQ4D5ftgIOE44tVmFfJz6Rj767y/A/uo9xSVD07Be
cJHFXsARoabVHfxpDBSz6FU2AvTrz6kDLOD1pNgzaTaoBXjhiEAKX6WLb2T8TomrGJtj0kVz7NoO
IfyVqsKXfWgwGE0/ztJW8181iApd0GIOmkcHPKiAiMqd31qbcGLeDadUBg042MSEw11npo/iieo1
dhizo9HLNQgRAj+spKA4hTGAQWY3j3h1kOdF4RZ3/rNBbZnSiw8vJhMRqWjLS+/KdLBzDLCRmqsU
IGTU7HH0WwsDbblCRGzkbVxR7WSqk11md0X6q2bLTNSMKLQc8kCmd3fGqD6mRjEu/AosTOvOWcqf
CCM+CM1nzKL81EHK5/xpjWOtgX+AgXzlsqTFAR91h++5x2zszzKFqNHanWMUR7srwOSdUxuPKv6A
466hbuq1W47epV5h7jkxwcNBKd0jsZ8lin7QRqbaQwx1z9ioTvSsqBqeodR/dZYuvl895heYItgr
ca4wWlVK8YtXs5gwP7IS3zuGA3fXz6PXKGJTCEoqLxbvRx3p6Zg9eHvCOLolE+POh+2lTvZJC4pn
XCFwWUuea9zXXNjHM57mO3qVU0ZQBhw2KPsa1o3K+FJpxnXRMNX20rlcFXaXHJs2X5eU9rLcIrUE
wAY4LzXFokrOWPLvRM2WDw5MDzPOXRxDv//2X2jqpYjckQnMEkszLt4dGjUzmkadTEOsiEv0tnJd
9wOIMD204w3nYmjw7FbA9nDqY4pZzLAiepeYl2oWzL83rv2YwAfRuFddNi6Q36x/uMavOgYTM1YN
ZxVKhcsmxW6gQMW9cI+GHwJtJmcyrKD3FmtVK45sNDu5dQJe3AUD/1Xx3Bf3klzip/Gh670FAcyn
zgkOHVtDN7TnrIxezaC6wwDQ18WiDardyMk+0oF8f+UfoMnlKwF0x6bkIEP45KjRDuXUitx1jrlF
p4eJrlxefqxfZVgjdzb4Cu/7IIxDmvU3EqkAgPnhGr7q8FjbnD2acD473+TOGIddpThH2YpHnXuF
hwqFgN0v015aiqU/rKgvv7OlIrrADEM3+NQ/qzoRWaoSGAFHHf7T8ulI7M4U9VnL2D2jMTmKyFn1
/tIK8CfD21baTX1/3786EP55CRevNCaUGnaoHAiymCwyowdDTI961PczOfcek58qxS++NJuHa+ic
fgx+PvXRWuH4tSdy76gY043twsZSoLO9w8Uzo+6guPp1qFZIvJKj7GTy2nF+2H2/vAJU4hrIPH0M
V/PnbQ9UJbajPvCOYqBYltVDpWK+XtM7Cvy72iY6fEw5BkoKCr+ZHbYPmCbefX/nvygG0MUjMgOS
w4EKyPzPywC9wFmbCftRoqwSPZW/1jp+LFVz1htaPDHRObUcDV5OJZarYIjfX8PnFc9cAjADMSBa
gk9thdGaljYGvXeUW4IFkbBRXgwzVTBKE7+Taq/2bNLff+QXcA43XliEMhhEOQCZ/fm127L6VytT
qMW6N5WrSf9dJi5tfnoNaPZcZ8abeSw0N5mT6U1xbNYPvph+6CA/N1RchWXousGI0bSsizWQx75i
ax7trPzm8tgPcmMjx3x6AYkQruF70+RH2ef/8PW/+GAGFNBUKG45SS9dEbJCdJjoNu7RqfS7vnwc
9GI9wOZmlv4qAtyESEMudTqJkK4J2SBgnEZNkuJQkc0K8EHFrs8hAgOVGd2Q/zRnu7w8TjZ0zei2
GbHyblw2VrnqJUrZd/rRT9Fcqe6pjrK9qspWp7LmUhyqdlxc3nKSf39nvvhkPGqBhh0NizP78q2E
89aO0eCrR6skdU6Wa9yNpuLo8tKjNaABGrOjRH++/9jLV4Av7Mq1TzuJlvlT3DbO7HUdOXxsRbXN
Nt3PeqM+23ieTqrMxEHWFP/Uvn5Q4P952FFEqcR7g1641H/65SIo8OUvMQOdjhLB8kjbyNr20OOw
nUbxyg76WZaUZFAhSGJ2OEsbscn16D0V4GpOgSn4yqxA5DilZKvd5uVajk7KrFm7hUGIJ+23V3dz
UVAKlkXwAHd80ajlfdjjrksH17GzGxHVbdOc/1/vJiIiwFHbpVASn7Da0C+rvlON8Vg2NvRwZcPo
/y8lTm8l6FZlw52TKy/ff6T4/ASxcAASc2ByMN28PEUnqzH7SlWGI3xbjpF4j8r5DgfZ96o8EWjx
HMvuVR2qs8QjUq8+FyRNaklyrKf4kEE6n4EmULNNND0Jgpm0uMYPNBmaO0Io0uCXbGckvCzrIYkb
xtbZipo73+rvbGbpdqJj7n0qyHmRPT6sknc5FzL67jyo3tIr8A52c8p5n0BYR8m2An4QSY1naHXv
7tCBqMKj7iqszCs7eA09OmygfFhWc6/pTn1IblISzwtXJ7iwg3b1/e37NB+Sa/Gft++iAkD+qAWt
HoxHBGF9pOLF7JRr2fn5bbwkWPsaK5mrXPS3Vlo/dMSSCzdxFnlwV6mSWtX8UMJqlxWJvB4WEOJe
kD3rs/8gaCJ5pfpwnKo2mIvAI3NG7PRyWEQj1ZGZPHfszl5bHGGlvhodIAGUxRx5y7R1J/2mqrzF
B/jleKfvb5V5WV1/XJqgvJYa5M+bYxw7Ted5/cikBL/qkg1S999RAUEEZYjTpBaFIkVqKjaymupS
4hhN/9bJ8AhgEu4b9L2A8hJVrzxwYyxHQOfD8PVvUmT43vvJXhC7krZEebBo8xKWXIBxxNTcOVP/
C1x5VxsKYY40D5TgoRO9SvzGM7KlQ2RYxkYheW9B35yrVjlJPkHDSFTRwnSmdj/Vr5cg3MftAO+j
j2Xg9WnmVdkqiRLhOB4zaARy7fclyUX6GP5QJ3+xIqSDED7D4L1wTC4qhjFtYk/vWoSH8IhBRj6K
Nsoklflp24WvBu/790/6k68SX01WRoBp4O106BcvRT0SVZeZ6vQx7Als9yRPh8mcFpE0D4co4A8l
sXhMR9PUwm4DD4UeT1hCyA5DTruqME5oY/VMUWE0JLX/dIJ8guM/LhCnUcemaaKE0f+sorK403tN
K8ZjjFB4itiKbGYiCrBIRQKxPy6iEMasDxxYhogOgkdlGKh1B3Ougcj8cLfkA7g4zngrsHiShZ36
CVUyjQqjECUbjvr4v8k7kyXHkWw9v4rs7tGGeVjcDQnOQzAYjCFjA4tkZmBwzDPwJHenlVZ6MJne
Qp+z1aa+1WUq01qLsrLKrAgSgMP9nP/8Q7bXS/tqt5IM6c/zhBYrf2Qb4Xv/2fVy0lv31869JkGN
DsT6i7Luz3YPvgrolu7IE9aVh8U/MfsCHadjjPLHRxUh37iygrYVQotsS3+uKl/iPZUgy7plS65t
gImu3Ti9tZIsBPns3Ll+l/3l//0e/cnWgaYbuBqFN4XvH6tey1I12+ia8YKB67W08REm3k4M2ro1
w79wSdCNhz79Xx6Iy7QCEIDn8Ufru1Id1YxFMF7aIrgBiq5SZY2mOWW6y0Taqikq3Eg9lq2FJ2F8
bxmVeTPUr6nZJ0OzMTCDCvAnCLM28ovyOSyTc4r59XJxwRaH7Dz89OJ+8BszvgvavAXeBSRFC572
yPloOenS7Fdeb+6M5iC3QgnhBPLsKrPxHY0f8TZx++UW2m6ALycbzbxN7zWdp5zaCTe86/qw1tzv
KsPfug4WodFdSwmQT/ysGcL2noVYJzXzaEgVbc0hXhhQ/ndKFV+GbNpLkYJIx6v8dNlXpcy4c03d
Nnp1lBu0HNPVqjxSuc4i5GBJkzthTdsoj9YEWl5MVHEPRbzAeN8fXeaPKlrOMSUrgkeY11TnVnRP
C3GW3IUItoycPlZpBfQ/3OtO3WMZ9eZVU+WLRPk9B/O11JjPPppOPTAXUxp/jBQcGoGRlpVtg1I/
xLr1rCTzRbPrG8T3Qkk/lFr/MhThK6mTLZW5+Wpt5ZldAdJA9mHX4q0ltckZfg0JHtVWfTBndxNq
I2Ej+JIUpjg1Y7/Vx9ifLFzNTcS9yNPiuN3UinId+EYojaLXYcAGvwrusUcxSiYGMM0myEO45jCx
jdzCXF+v3mPlaqbuc9K+pEiEbKX4oaQo9nT7M6yUc9kRWUoVMwMejB0pJ6k7fmpzTC8RnQbDO3aO
DlOJ+khp3tNYORooaGaPbHJCwXKDG1vMRzvpltCBI78rDUw5i3Npmjsm1aQEG9u8h5QMN8HuN5WL
kamYn4xAPeJdri3s3iTO9GMI21eHYN8ROtTUMxuN+qOROsQ1hBsl77dMVl8bpf5udW/FeXXQ636l
zd41ES6rsj8NKodyR3o0VcUVKV+HJh0P9CBYemrzS8vF2kqtNQ4jYzMtW+/LcwnUmcWrYvU/HNHM
C+bPZ6uYy1Xb4rcw86TxZylQ4s8TxsXqQSkYMgzpfmIHXDTm/GWhHbHbcAcsGPrk1iisSfxhs/WI
6UEzYbLiKPUxEMq1d1omneM1SM/EHr2oI3Fz9rTWsugpmOfFPNZvTh0SPVdZ5dJoladZN18DZAKK
R23nzOdBeN5SLabMF+T2evH4e1bqGxDQIYqD7yYnj2kY3kVbXo0YnorZQM1W5nNrezdH6cVqykJr
oYiCjxSD39nVd8F5PP8y3MhZuJX4btN8pZTWO1y6ft10HZHOZvLupTFkLxOJqNJ3K47SZ4000Hms
foaJIJhI738NY31uQu8El+mgOTPKd4058nxIJhj0TsW1xfvOtK4prrbQyiYUtV2xsJADFt6uMRpB
yG96UDRMjejbR7JiM4UukhBj9jh+0S2NqnOkNU/BMPNG2Bu7wvfMIptpkgaz3s5D6ot8CrlsvBkE
/pdG0x2kDY9H/oper5ok421tfo2m8TUm55I3b+F0zl63u59pNmEBnz2pktcZQFcYM+/oqDN6oKiC
DfeaJt6HCIwfuJWBDBv3PEV8btvp5yhQGxjF3szYL0mHqML4E8XOxegJOOu8n86QvdZzoa3J1Ngr
PZJjRRlf4g7XG9epXxL7LQo2qAvOCSipYLRJLkq/NCPrV10gRyZrUbEHB2rjfKrrhFAAJ0SsjvdQ
kY8bvfOWZUsERW+Khe2hYwS3NqfikOAdSAzGszfkEGvyo5cTUWxZL4PXH3p7hbUXSTQ1co4sh/UA
H/RV1+q1gx5G9PbnqExMIAjQwl9ll0XinYf8nD71evM5kX1N2MCrPjoq8YREdZjea1PwH8yjkCvH
OwYhR+H1G1GmKccznRq3tBDF3QWXTZV2NZEVNjMEIN+iGQoZxHTX2G9c5KllV+9HsnGsEhmOjqdC
OZC/mdU/Y6d4nlTry36rE+elj6ZTzLdYtJ6FnSGUZ2IxmCtuMBb5qfXdvkjcw1CPr5Oe7WpKqdxQ
IVqhhNGB9DsDwwz42oe0Fd0iceTrOlenPldQk00np6mfyeK9BZ4BZGKtiqym7FE2buVclcD7XWjh
V545RPeo214zLuMQvFQFwuq8HPdDWb9oETlRmQLgko+HWSFjPU4iQMD0rKKrmgxlgUviDvoO/VG/
xEN9lcoUloxafEFx5ixtg8xDu0RlWmxTAzsyWz84mEW1bfvFxGE7eKVvZx15NW1VLMjy9N2mw6bO
PShNw/1oB6YvHjtBUXeLSVYJRvjDq6xTHWnIwZrPgFwSxy3JunctsXRjdy+ITCbDfp9U05E446eh
QcmU5ellbIZb6zC1Ggu/aQibTOtdqZefZVm9kBfyEYaa72DcF4Uoai1THOLypZzcrzpGZh/2S68i
WKVqiAasPLxe2tiH0nBKk2g72jUusxkq/H1P8guukj+9NGVpKxutd355WfjLEjmaREjBMamDY+VX
5UFFFBzY2LYV9u8yT5Zz8BU5zboohjOWDAtbazdtlZNbad26WD1XgX6yGm2BF9Bd67yrOlr32Cp/
4T+2711912Q11gv6dDG19iebN4OwaVGi+I6t+RwVQ7jIu2Yb/QaAhRdofFWZdIpJ+4XmdRsiJclg
znb84jUV0NIluV5oxvswq0c9xtq/TXei+21JdSDCSdRDraktFVuRA2OkgCCDTpn9FG16CgTRf7VR
Yir9nSXp8xxOL2KIrqoyrR1gwolY8JgFh9XcpezfYkLDjf7bTdqldC6slHcABj+Y3EOGx428cAzg
XvVSQebq+UOT8cPPDinQlNZrJepWbWMvGWs9M71YJ8SZZ8Sam91w4ei1zeStIvS8STSGxeFTWvdr
G/qYzV03J2aXLt/XIDa9Jz4dGvGmQtxjIvKh8zsIRD8x4h8hVUCp1AMBf+2JR21pptAK1VI1pEj9
EKli/iwVRRXSoip2OXbttl3iA7uKI/GZROWbZ7OPrYYaUYAZnSW1wayje1OmxxAGs5jFUQJnJDzt
W8kIR3EG4I4er2k+9OSSJaWfJ/Mq6+EnA0LifbTqiWVAldbsU8aWmgvnSnXz10HxbsQsXiq3D5G7
4e/WNSc0yOABLwVEzkUUaYxqA7/BDMy2klVP9R+mvFxKSGpAE97Hms/n5Pw0rBqnqfpJFsR6pFbY
ytvgv8V9IOFbmfj0CT4VMqzXcnK0FbeeYR0zx8CK9yHpTwyI4xWUtAtUxY3jAmoHjExBSXoKe2fi
qqd6MSfes6JlR50J4awnytJjDy89cJYwAfoOmcUoCQivhyYl71vSjYIlBIwrpAYYbj+bPM2XWlFv
WpkVmxnU52I4C8xVRE1jrsncE9tOzrIYfniEzdVG7QAi4yK8y2K7B+Z8FOxtIL4b6N5pBeVgkk1B
pVOUG96OlprdYPh0tN0DnzMFmVlsyHadfuc2F1woyZn0nhuhthfLbXzSwQnrInG2MiGnORwZnNhq
17/JOeaodLQ0ZY6effK2U0V4ruMy2hFpezWb/M42PG9NynMvjS444zRshpjSbAg6euH0YxgyFOYm
nPvXMePHBlLM2k+1cDbxABOIOEYreokiBiU2MedBO/m2h+1PH79jB08Wjmpnv0VfbeB9XCWx0k7x
pKawB7ACv5D8W8k5jIaZmCcik4puM7IRL+oS9EsKJ7QE6GiwbzNa+6VuvFh27Le9AxnGU5cxHZBk
xCSlWEIe4ywQr5Af9wVPEhgggG1c/Ep+BfRFQbbKWrwEgVp2oYqOEw3gQW08X4qAcBw6o2O/0j5j
Bsv43Lbu6Ti/Tq66irP2anu1glcmLfM8zdRHCbk9jrrEyX+B90RFrzcShrEjBHevgKYupKiorPCk
CfkRRWJZkrAbZFQ873X2gXHbIUr1dUql4IbhLqxfJXA7dkhlISdPcJogPG+l5FdRuqsuAP0ICyma
r4T3EF7YunSegKVUdk0+IKMRg39NutnPJvV2zkOXoVXpYtA+Eouj1Avjs6mnR7yN3jMXpgtah9EJ
fhqWszDIM7O9yrdsJMmSVtdVwMIdDC4QNjaV93FEeuBMqA4mMzm3ZbqMhLsukoBb6R4kMyHHuUpO
KSQtRQ7v0iTDYeRFeobOBVZadHoLEkC3I2TbWGn3M+9EyYkm4ukKpLLE6+nm5mLftz/mAeekWNxl
H1xG8R0nlFXadSzU7CJJNgFclrR3bqlWbOSfaTWXp3bNe52n35InNlYQYWLv9HhPciLilASfHeBl
GvmBMs8Fgpm06Dv0chwa26UkL+rOtseQc6ELsKMk+7RjKqqBsFbeqNCEKVwCmGjg6fmL3FFUAVuO
d3U7q/FhqFLdD8fwnlmOtgCoREmwoGD8kRoDGJitElhtmid9oJ9QXCKOIZRry7hC5Oo627ySXxd+
giTQpanAKmDoLknMrgCNLc941+PUw4YBaqUV0INnWXDLB/ZySzuWkX4Qvtcqb8SmfktayGSxoJgj
4ZBTl9e6JskaiFSvASQGq78YSXzxsFyFTf4uoLFKcq9UaWizc5PcXsn4GY6NUZ0es9aCz8E75K5H
1UYbsPaCzSG3NRuSTuDCsmcns9QGm0Jvk872Vp4r0kdbDpC9Cawg6daV1S5rk+F+7qsw1ppJ3CNe
ktZLj3XPunKlYXz70o8/OsTGUfJeRliA5LxCrc0NQFkokcfENRBTwdLiYCBBd+UUHjrp4iJKZ9c3
MKTg+yG7uo4ou5ZDBzagQdSA16Fb+VHaVM0Kr2AcOBvXa1dssVtjSK8BlmgLOVmTpF3COc1FYas4
opD9ZRtPjK4+g5LokCKAOAgPpDV+WJYiFiOzQ7/wXjEe8VYNZBiC2LNjqZLITb3RyH2LmTpqttFb
OHkTLoyoa5djktzlwnUNnxzotRbpwiforvb1ScPSpoo3LoG1nE7bqC7f84Dx7zgR+RYKZRdA5qFu
OE4EhsBmCT4wWvvlwPBvbEJpCVAUcLe8SOyyOjkvjTL4CSx9tQp9H9Xz8kFNhtXFgRyfhhvuXaeu
qGGMYlsnsg9iO326FaL8FM4v3Z3XdjYRTl8lKJEZxCiuES48p1xKsDAJPzSzBLzgzHxoDK3WuaEj
JRBbnPXE2JZ6pft5M+9TnV0WLIsyDWsp8tPSi1zSBr3wArIur4YxrxmFIO5gB3n8Qh2DAbenBm+8
r6pR3+T2V0bJ3ZsJscxTHi8TGdiFOyzkq2Vrk2UmVyX27oyQmq2G3VGKurTEOb2P00vmxJ92YD8n
80nMHLH2TD3cezcKTHRRHQwTA027ojenx1kNkVbCdNoA4d1zrtW4cwtmjqiaQklstgdqtRDTonJ4
ly9ghuzESziox4G2NZs+bIbnncF9/MdrIJ+YHGLbuAc2RfPmEArJuhYx5Fc9qfdynhZ1TMqS/mP+
LRkXvUZZCb+ZkUXvdvd2hDAYWxquKuWmoeYkQGEpualyD+2n8Sr3Y7khSd+iDK++oEy+xo5xjDcB
q6G7UWlJdYGMgP1ecoahjNWobTJs/8yO6uyA/n1TDbBrjeXgxXIkQw0BvC8lAGEgPu16vA4C143h
OS1bcH7tI0pHv25pDngvpVRhDNqrPN/7IT5LMFJKIRzpmO+wcT3h6B6Y0Q5bwOzz75zeNjnOoWUi
itcKEiY+mogXj0LmE+Seilq/eAN74ph/iyrEeEELwHPky1LRk9lRforUHXmG81qu9ZI2sMg9EDqH
CpZyUNTlFsP/Lv5GbMblSF7dHFkXC1OMpL811fiQf8xSnWREbKWg4amLR6W9z4mDRpQ67uDS8ZIV
n7o3XltoxiJv3xW2OytlBIILojNWO0l7k1PkuJ6uhZd+Zi1s8wwbsXp8lhOIhyLDykplORjmV6zi
TDa0LFqpHpJuCnK3bZiJzTY+5WW2imBgyAuSI1rJbpR7Vte3e0sej1EErVmSVTtusZykdawcpy8+
cb4T2J0nJMXmn1Vj+x5yQl9WGhxzIK0dOIW0nusVajLl0FOpzyoEfoMNPVOMey3G35pK4Tk7hbIU
1b2rzJday14NC6C20/pvYXmntscNsCZpxOEPa+o1vEcgkWaEDLLBuhBUB1x9CtCVVJIdtVEmLpDR
2MPDVtKjJuoHyURwWVaR3sf5rESs1ar7VRRYo2MzzfEP+7tcSFA5dd2l0Th4rNrQtaleS4bmAaq8
Sd23jqBuGK5Sq9MUkGHrEC9KXN+RuQ7AxdEMY0Ii5DYHGWaVN8cOv3FdOYel8zYJ53sWtQzYXmhE
jAspSUxOo02dr1QUto+hFU4lvgs6KflOciJOw3LvGhZkbWZ+03b4QEJMij1T+C4NhixxVDJIFvJl
tpuTUeuH2n13SbHdDH3CO14v3Cn2FqaKFkCyyrxK2yjpizlbjIfkgc4+AlMGnRwePXZ1csWnTgQv
NMylaxu3R04U7F4MGhCYhH7b7FUTiQlcOL3DxyTvML9qeVbhPZXlqZQpYUiE+lJL+EWkmasjEBO7
I7WaHO9EeXqfJ4E3Y3ttIT3PrnOTzNPHiW8aAqt2bWGVyu9OSqQqZ1tMGnhd9yDFWxb7aNLjwmdZ
i8aONnHK3XYn46nq03thkjVMhoZmOBcbD15v6BdyFWhxAewNzDSKb4aZe9VjPGcelXncO276GCFY
bPVhQoPVjq8mJUQUube2Ybqrm76teMuqV388Jr647faVe5REqVBDVzoNx3Za6D00AjlYk5tSXzu7
1Cp3srWVpcjIZGvRMAjSsTtUPQRQkBi62Hux9LmS8MWhd12oRvJIK1XoJlXzPkcnUTS/HxuVpcjM
4JH8eR6D1UynZEM2Om8BSLEUhGks8q5Douv68oa6s/FaY+8ZWPa2kf1rzGUrmXfTbARZkqhPBtb8
01uQTI4iP7pDuywfSm0jajcusaRW5/0W7POLJJi3id1Js2M0DvnFVRhcySGnQxXscbxI1ZjSRvdC
0NhEjHSXUpgnyfRlkVkL7sSKNun2oPXIKS51KduCySCq7u23eC37yFjVtyM0xzChG1Pii6R7yIPQ
duv3dOaSA3ubjsFVLii5bem5OIQdQ52M9VEEnG04n0aJcVupBIbhr2Ppaz1t3ifgOYr6cCG9OgvH
uKUqeN7wLuUkQcjVyaltRepOD+KUc3I8Dk5Yw9BPxUrx7GcjCOj6iks28wClJEXSDkSEFx3Nepsq
Nz1VxVqXROOpxdOFLZT+cqhxrjNabduOtp8oTeW7OotU6tRlfdsCemTUvyF3Qim8k1tDeUwZ5onU
YybBJwWW+M4M3khZmFQ4CI4jYOIxr+atIQtTpm7H3kAz19UI7WAc2NLHHqw9arv3OI3u5UC4b1/4
Og/8say0MiXnq38ve7ZAh80cLs/C40zOiuhb8l3Tyv5KzadmrLCxa9E0FpuCJQWBX9khxnw8fGVO
viX9Kzfmd0PL/r4HCaJaI5zMRsCAka1UK6CDU0kM4/judPZT7Bx1QtHb1PmBZyDnYQ9Q5B6s7iiJ
47Iakq2hbZabsGMZsf9KwyvJxxvm+tSc5FQw1aC3Y8Uta5ah47A9m5xUrP5CX89R9Zzq7Z41/PmY
mHbptzIzXXZoHbjb7Bf85nCVDuIu17vscCFVfsqGSbWukW6cZWWoVBAdpTcenlXYag7T2tR+23m+
yCJ0DaWUmMterAvrnwq2TA/oQ6UvnhNi3bSdm6xle4mbHFWOewv4Ah0zTlkeWRrIw2TfXKoz6VnL
0GmUkxpUmzHp63DzQ3ZUQrp79dse4icpjpBIhbwAeUGdSL6LMPhdMlw0z2r1Swm7gwGQVmYx40gD
kKobScrV8if5by3gD2TnIolzcoNKOpaWbmffQxR9R/lXB0MnmuqDbsWnAo6WyksgFQCSgM5T3USg
cEKlrMM+ommsm0MERR5yUlk1vTPNl/zloYJKAjSM9Esf1vYSlGHLuXROjH3FmVxU1otl5orvgTfI
1ogG/AxGvbesPlj0uvsrqBkslRuvg9IY5puJM1Z1gWQkKU5Sn6R+siq6YzhFeyqDSmwnIXwxJ/cH
DUtqoR/nbG0nZDJIwQFUVlej9IbJVeLXWZYb+QTMnmSEnBp98t4Tku456zrXxPiov0rRXgUDVr6X
ErYMlPi7N9qFNeFeCNlP/t3jObMV1Un/PvzANg5n53Jft91L/NPLCLtkJTHMv8pDUra/ZaytjYhQ
BpMgiZ4pHTtzPY90/8lOzrjzmglMtK/HgAaBhmjWNjAF9sROV5gnC1ysZK1XZthABYjN9G3o0O2C
G8rNBxMBuloS2u360SjIBGW2u6skGensulrjLl1MGDR8ckb2i1pHBTQ0ew2wPKZAD9l/5QNMCXAN
Q+U+kk3TJ/Y1xl1OaTl3HmY0FV+Ndxm0bpupBxEW7z1l4EP+2yvpZymCY/Uh75dkEphskCLBWa3B
JJKSS27ZkgkpG3OdEqftv3FiXteAglLr3EN9lOYG8gnJbUZH5iQU2di1S9nn5BSysmnmVvovVuQw
VWGTkJYg8ru7Vb5BnPQpd2i57Vl2SIaLA5hS72ULYU3oIgCxislbBIBWst3qFB6SauJ7hcYwwLx9
wI0+XlnsI9k26fXXIKp+Skha1tN2pb4wJoQIXvG/prkcAVE1SHW7vDUin9+lqQpZFstU6a9J2u+d
NENrwuSLlmW21XNutdvSgdxJgTsY6jIvFV8eL9KrSF6tBNaaa6nqO8nhkPBTgTWRtDPryGPEQU/c
q9o89iFTvbw8jWeZTj+3W7yY2EWGd0kedQv7GXEl8ZrpWT57SZz2JmgEtvElmzJGYpRIwU16scBm
vzEyX3Z4ClkxcdeDhyiSA4jBf41dPC3IcsyCw6OobCtt3TzUPSrooVzTXlJ+mrgpKtXOMoP3fgg3
Adbokw2G1aYxLhaoMxT2rxaTsVpfo667Tj23BmhEgjeAqY/zUnKA9MlE045OHhKqXNISYAuCeuXq
l1FPLxJZUQvMAsF2vK7Q/SYltztsfCkqkxBMCtwW7GTPQ0v2OI0l9UP+IzcLWSpXAffXLfypouip
C4t6wECJqnYprhPDQQpBzZCJspf9MmFlLSRkJNGXnAcm6+gioiey3ZXkB0qxi8UOL5F0Etq/hTGd
i+5WccwPKgCbXfd7WU9J6VXd5Z+P5m2S5W1yG9FfP+wlmC3ithMcHl2gibwfP0FhAGyibJUfrHhg
msGUr2a3W8mCXPZYQpUtQ4GyutzIw0M+B/mqMhvbAlec+1mSZiysQSAFVXFyTtR+n0E6kFMSKSJ9
kBWpy+Qh3o4glZYU7GMWRz8e5kdg2P1DyQVeKzWZsoVlQhhM7S4RYbKQpWXfsjj5oraef4DFy68j
vVNauH4hjt9MdgSzzU57lQ0Qwmy5GpS/Inv+GafN8xw4mJCKMTP/z0QyrwgURYm98SKJUbXh3rzy
rz7iT3iNtoX6R0NXLtnLf+CqmbaXUivAvHVPjjM9G+p8M83uQSOSx/CDgPb/uxWdbdNN/RMVz/9q
v/7L77yN2+n8lf3+93/7n//9P/7Hf/1v/2JF979/7h9WdObfDM00cYtxDTRB0ojj/1jRYfNjqqot
5f+WDc/yH1Z0xt9c1O78jAMnlexJvkZTdG307/9m6H8jxAX+ISxSlAW65/w/WdH9UXYJ1xOlCjJR
+JUuibZ/WIpd0wrALG+4dFa7Bpu8qhHnvF1ushmTxADunlUx+xOLss2eguxHWvix9w1xl5YMP3M9
mi/panLM3diLr7ptfUze/8pv7l/VG6gZdFMqalD1QD38z69LWmauM9jDcIkDcDk+x+FQDXo0POF0
aRTjE1P6vTalf8F1/BNaJRGDFJMWmVDWv1hilHHVwHwpR8br8qRUL1Hc3awe2nSWfP3Tsrn8nT35
z456f0Jylck8qCuxfMK28A+M2xbFoGjFMF5i+Ih5IfYFV/YXH/EndxHaKksG4rvu/ouvxQSoNQet
PhBdOtyCULsYxBuVNaBb1fX6suziN8fbPcyiiRt4izAaijz1LXXUg3mJqL6WAUbOTQDmFTarpBBf
WtffRNyuRnXYFE3yFeUsHxfIf0i+UyfZkz55wAxmk9aM0SGcxGJveNNBw0Yjws1cMZiBUcjao0n3
YfmxFa5Dvb+ps/a7j+MlberZSLtbGLCL2cmpNY1tlYm/0OhgsfEndwavKEOzcU5ziLD8w/pq+l5L
vWaaL4aFfa8Kf4wJ1HSAukT1jY/0yer6n/D+jpCll57IT7XQL1lZt7BFBd1Qtx7rdG+0+q7q0qXd
EaraCpgktK892H6p0oCxhuD6RPRQzWqs8P734n0xADmMhGIHAjKblhh+PVgvI9rTIR3vGXewEe0t
yufD3LorgKddEqRfatveYo8fKIf8y7ZwwHNGacGOPuAnup+Dw+20sXowE1QyTGTGHJdVbVyp7Wdp
mefR/SnX81yoyx6d+uMy1JYvVUAfxG0c5/KzdDnXtWkzkEU+OtyTQq9uicJCIAFXPoKMGnQ0x4Nn
NAQ1cZ2Zhs4U6k4rGNpdCrKG3HnazIHz0UXzIfUYIZUTxvbeR1bP+7qkVyJe8qsKs6NwEz8q1LuS
TJfWoHnMmL0Y8TredkLsr4aLO4DhfPV9soqL3GcoHrv5c1LEr2261kRyuqr9/JGqRGQiXtJt8YWX
8SK38O1I+suHc6i6cZdYhY9SFqJrupdrPzbHu+fWm6GEOTXctJb6KZqupki/nWa+zEOxbR0iFCm9
s3adZ4zJUdSMxnCzbOKnatC4yUnzjZEx9xwxHpb++21LwEwiTv3sfKSBOA2D9eEZ2cmck72SaHdD
xcS8FvtcjG+g5H9fbqYTM6RM18C5pz7rTri0kWsjnmc3fEu84aaP8x2/gUOsrqwcCDawzgATX6QO
XbrJoUxVzgOzPnmrYRhozi+ClPakBX/M0biR36riYdiN9aHJ9BIdw99yhnFYVjQMFu78w80Df1d5
N/XeZkPn42xFJcrd2gh4NZCGP/CuPY3l00Q1bCfTm3zgbj5gPje9l9bwC+noN0mCH83kwe2N8EUY
2xfqJjdmatylJ3nP9VZ8BY762dGe4bJNfb4ym3gfy/W8jY3xWCfsHXCfHzdUvmN6k2xIREpTYsnS
U6rDP8jbJeQlv6jmhcrtG7v4K4Q53WRPiNbxSxf7pFTWdQqLsOUuM5gdLRoPezwEg7q0Uri3LMYS
mBLcbHorUgYZ5caE/s2hhzs3h8s0HeTTDOdxZx3NLNnnTPHxQ8xZlt1aXgWgw3WAgKQxOwLIXrXk
V3jF+DWXSPJtHoIh9rT3a3UY7/Jll3dXzCjfh/6mszHmOZyw3icL/CyP3GDmObLO5WvXOeJ7CEZo
D7ax7YrhWWIoFn1E3qf71JY7dTkdgtKiNhYng1Ult9SqSE7p5GL54X6w6m9jv1SmdG829amKm0uN
3aLrTIcUi2f56tIib7ygu8uNezKmTdWV+SKJ1EM2B0u7ZdKM2i+sVolhnHpGwGap03by0k06s7Fw
QRibb+jp1itreLAg1ZBqFffadNYem2aixupVRRJMV9I7NKRGGUwszUOj6ktTe/KqJ12rViR1PfeN
BWPU3hG74beThadBth2qYGvMzPLrjyw21qW6sIZhSxPo64bptwmDNj31FT4ZFt0iiv08UtdNLMNe
9rn2pRrjwYR8jt/0JlK0I7alK/HdE+WEPGHbKO1GmPRLtbmXX0KB3J3o5skkfGlwxbZgcBBq66jR
XqIJxjwBrl6rr13Y066DQFo9BlXyc+jxhuuU7VDMTMbqGYphtJe/utDFc9hCoptt7P9rP1NiVPb6
USVPOwuM08zvJo3iXBYxxryj92QULSM69+Y4LWPxdDuF6hq4tEpIqxjME4xXjAtJeuAM0gx/6iWJ
+wdx575epH4r3gzRLXX0JSE+3OhdoERui1xfVl24qzVtKRMwGOkxB/cAWfGti/xAwandYj5PXshU
NJveYbIoYFwF3jZ2DF+Zve3vwcqB4C3YFplfWM1m7r2nhO65VfUjp+idpKlL1g50livr3vDbokA7
JcO2VyIfz5AjrJ5jrEMqxp3Ns4JVzUDUsI1ToH9a28aaVg75WJnQ1owk1q1n+G6Y0+8TnKTeFI/P
607Is8ET65VTuTxwY2mPYhuJeCeXYaF8IJBczTPW4mq84BXaADgaWeTbPPlkajbOFEDibxnCVSCM
uKy1xmH0gm1CKxzbpi9vbOkQE6WVq3owfK+vV4UBHgw5q4nxXh7R7PD/aFbynBsWlFgWu1avxERE
I993GN2VFW3Ted+NM9yS7JmR+1p+qg2mOZVsTimcV4OSSoYgBPyEnfo2+eisnV1UsWKtdpFistiF
46I8VnO1iox6ZTfBKrPTbWQzma+9JRvelPplpjyF+cv0JpMBdKaPTpYv3R7uPFNMjZfNjjM/7/Nl
2sh7l/oeFtB5cJZ/HMDtJiRxqQ46iYHZ0hXGQRcsR+5MpHBVOcsbznY/GPtWJwFB0TizTB47pCvP
OHhwQoPYXDoE9hLl8LManG1EFFxf46szGac2xVkelpaM8ZljHTfXFoJs5GNmF0t9SbQawGHizj7r
k4HkWlsnuYb+Ab+PSKIhqT/l+kmfrFPMXTHjz56JVM1f27W21BkujEyeNbeCsK3/L/LOLDlyJOvO
K0KbYwZeIxAzhwjO5AuMSWZinicHNvGvQS9agPYk0zb0eUhtVpXVqlqA2qynqkoyAoP79XvP+c52
ZhbqAZR3GMHjTbzMU7pveM4tPQ/iUAFbNCapZuAMERXRsOrCCHXj8lpq/H3dCAxRBJIEDE3TT32V
79X1LKN2l9GY0dp8b+ffkeNcoqzfGUtykzv3Ttw/dKGzxviT8c/xErr+G9wjRFzOXY4M2yOQji+C
XDmIDLmyvEPjtLulJmiFhXF2sWmIlv4sMbz0s/tp1w4eAzy2othe5Uy0KxQk/qBv3aoIJitaW6Jb
l7h37Czfg/EBEjivpvq+ojJUzwLZKgcVQWCAdjaY50WDfVgM45QieuhZqhlyr3KBNhZvtHpU6orL
iBjbzxFFLXO8GnkQU7qq6YudujscJcGSbQuUTiHluGn/qJN0nfD42w3piBF+GlToemWd2q7daD0P
co+Gme2iMA8oI3dqFY25AOoN6stu10Ysg6RxVZb4aCxx8PUgT41t35hBhLKk0a0g0exjnxHYZZpB
0eFfGIt9bi9foS62dNqZeUHt1agI+l2ta/vMr19KvVwT0cB5k1aMT2hzT0ROYgV12K9C0z6OgNe6
ckMkxUbXhh3pnGCDHyd0mSkJE4S87K/XT+t2DsPLqm8etNi+kWwZfn4fmSFhfdUNw3w3SYha1m+a
jnWkzPZ9VO5tzT7YkbHtxv7Zi29DcZjVjCueCFIr47DcczIOikk3VpYjwbFhVxuhGe5zbz5rVjfu
jN577Udy/VIUM4eiIMOQSB4AYm5+6pktVylzYI3t1onKc19YP4ah/xgdxgW+DZrDIxmk2KNszdlJ
i7NEuNRE+gZD2LmwHEUROCyRnwZ2+qHa4uxbGlpYai8FWG5nNxidiLKEdWks0Nnk03xfjiH5gZlH
erELz819QjhzTuhct65kPu1cmfQVIevc0U9l13bd/NDExkYNcnItR4PQEi+TPfdduXNo4nlwNvHt
CM424bgW4n0uPQ1B/8x/kBHjtmhbpJy4TqZG8hTd4hR9NGIZvBeElvWdB4OiiQ48/AbPxPDcJU+O
1H6slaJxAAaJ3uhD+fMUwLbSUXG28ffQys3V8dZRMK0rrPQHnUwzJ0vSveo04jSB15itJoSYWkGi
Z5m5vH+L/k48mJJCzB2GopZhrd74+MKmHlpR0W4tzUVU7ZWAWQrJWW/OEJaiopjRHmnoVe0s22Sh
e9MgRMtrjBDDqc0RIKcJIge/Tt6L5YupybRysrfUKJE21IMXRCNGN/RlCbmyzLCknyC3iVaialet
Fb5I12m3YTtMHOmGjR71332lPVU880zSn4iuMTapUpzGnDTo+eK1VjMhx9We4iHWoOid9ELJExjn
dnaiwqDIyOvWV+HFCDl4ZZXOSac5unJRXfFlicdF0GY502MXNy+kjH4tk24ThNncpiPxAnqBRL7O
z5PSO12HUWZU/XLjs96XLzpzLEvBY9RjhdX8ySRBlqIgZyS8ENmqEKxqeKSucGUww79OgSXTAa3U
TtTU2xbFp6aP55auvbq5S9TWm67zj0olZdQJpwuathNaZvxHrOTC+VWPcm/2iFppYy4GHIsEE7RW
5zN2RHediAbHGD9yjSJ3hVjvgRPVh+yRkirTfJRNbBUf3pj6q8gigaAiykaBRhai/rrmO0f3KTki
rHJZ3nkT7fOq9tdaX+7ihmq69uuOfd68JVvIDmosVGsQ4beoq3dVptRryFjUj40TbGZx8+Bdl4Gu
/SI1AiOLMyO+yTyI2Mz7M5eXxZM8f4wNr3/a22VZ+yYyLEKJ+rwAgBU1cvIJbIoY00VukPrN0ZyM
R3KhFb9EwdevQAl+hBlXm3D4pd5fxRpSfEml5+6AP6u5TZ3aN53XXuxigcPeVTQ3hmIVSqbjTk/U
m7NA1eth7/arJdd+xoVEhGPUWyqCW9u0m60/fQ2m/JrtausjhF+VXkgnhIjfBqFWtlRB241y1Xr5
qxdaw1ovLI6WSbyKevMriSNymyB7jXGMzBdX3oCIXY+tAQfnhOT71lUyAjEdkr7+FXfFu+CwOeXG
gzHZ92M9HbI8VwLs+ljWxmH00ADHOEX0znzoff0ni9dtY1dse3exa0MF9rpPd2Zak6bazVK7HxkB
TXHsfBK+OGX4K42UYCR92YSd+egVMRRhL7yJtIFtB3+eHXW72rA+s2LxTxlygt2CuNY3Yg6ALjW7
1fiok2f0hblDUCwiHDunDymjdAzsofslbVY70bPGueZ0amKBHJ630Rp5nnwxH8phvG8GA+BWtwxB
Wosnu5f4EuWDVtxR4t74g8njj1MPeCDSVcl1qvv2l9dNF51uwFpvzF+xeW+YI4cndKNY2YxgbhsU
+3l16If6MiRlELOmWW5HZamTPNpn/X72wnMRL299aKmORrqOUb4U2oeWvPYpTjYnjEiK7967lqRK
RHnr2dDA/yTYM5xvHI+f88KtDb2+2VhJYq/bPlfWnORWS2BDR+5w9op3b/IQyIT9fWyQsFvNH0QX
gWiU4AhXQzeCjp7iXd9TMk0ZU3W7sZGZGOPPWnWRU5SEVdaYKxd39KpuxbfUircvPG9EgEJZDSwf
j4dkIh/BmtuMerVefI0+SEGXrokwS7bYPtBeDz8LnE0mDieJ0wkP+GunxS8hk0C79LZkKhwKmW5i
rFiuZKqnLFMT3ikdD1Xys8JPlShjFW1mptEmeQHUX767jpL2B/eU/RlL1oQ3q2LsnOLVItLkC6Pj
Q2g6X7lF6lmu3w7lTD/AfKonRpg9jxQTtakf7jhCbLXxM5+StTOaP8OKy0QJ2EQnKeogm5QyF32m
l+9sgqZry/quxnAn6yyYSuOHqxYlYOsUwTnVuW1pO6BDt5myrXWo/Vt8bKEytHXK2tYld6xSn2n9
6OB7yzU6b97VCacHJs64Bodcg1MuwTHXYwcxCVetWXJ9mq0olM5UKOnK5NxnEkubYg71YBuIyTlG
vjLlXe15+PRy/HoITB+AQ98y0npL2vnmKporU4cfZvc/8Eo0zLmdk7eQaYsbUCpboKsMghKnoI5j
cMA56OEgrB3OKDgKdZyFJQ5DF6ehHk80nesYgUqGgEpikxznYS2wUGVZfkhiMMkiOw0uw8IuYuDL
YpxWpyFmhCsnFiko4o+uOR7nhKXPb7zHSTdRPIl9hUuyxi0Zaf5Pv3EfijyELAnld9kYGsdK3cyp
i+rLUk+3rePvbbe6LV2MuzLCC5uOxHXVHL+JZqtXUeJvFk6DZSIDRBGHETMR4v8TmKRj3S4/NH3H
dOiYM14n17hBdNwhw6nIhvStx5kzuvk5O8VFnyt0F/oOUQwYDZTtUJAeeyQZGd1aQnsR07tfuIUu
tYd5SeQMMLmI3SaL3HOFQLD+VXpIt0TJptqJYVdr3U3FDpoi9M0E59t4dJ9n17sZoF8DQCyfJYbZ
AeNsdq8lmGgx04LrOYRYyDHK4p1Bo8/WTtOq2WrCwLOHCtXGYLHSJ1IiW7Gx6uHkYN31sPA2WHk9
LL0oUi4JFl8Tq6+F5dfG+iuVB7jCDBzHoNiiSJI9uhWdawRajxpgNuTtAqZmpbXk+A3Tr6kxvhcV
A9Q59rvW87B43Z1u7LTupTN5pmXBkuGOj0uniU3XiqOmzpaEsz4L28HWzKo4O+cWu3OI7dnG/mxh
gwbAeDM36UfalfjMy69OwyyZh+Z7gYHaqrA2NRtP+apnDNaDHr9g2k9WpnsXawO0BqzYHpZsTnjZ
akaihVV7xrINbvRNE1DhJQVdsrYwdlu4UFZtFO+IjTzBz1gZhM07EYr24uC0BM2J0t4VlmSg0dxn
WMcjLOTp1UvO6oi1HKbGwpQ6xHCeYjxvlQMdfOXBKp505UwH0XPMlFe9x7TO5ornhMcKMzs/6GRg
bheY3Bf6ctS3t6hk7xxM8NxjsZpl80OwESPlvGghfnlfOec9LPQ1VvpWeeopG0bE7vYrumc6MBll
X0ioeSy/3wli/lX7WBraqIQq4MHmKJETxjhcimy+swh3aBvadwIWLkfH126RK710f1VJfCrt+kk2
w89sLg+ioLc01Za/nqL5DqJKMADBN3vjGWLaPRkn9Vpjt+en1y8GXFq70e4aIbe00p4kbAIfxR+k
giVBWhP7D1rd3LQKZTDBNKDU2MYGWnJe1noSUTBH2r6vza2Xy8/ZdtpVzcwGj95eJsuJ2hrAbVJu
x4ZEHelxis/7vt74UX1XztWycpv+3WmT57ruEPZ9+rNk92QZtrdINUma7b61cI2QdmHhkcPegqOg
8A5SgR6m8RaqE1s6BAgTEoSECDFAhughRBim/hxV4z7qol2a2Re37W8SifUc4bFmO5R9/fNcvtno
CmMFoDBoVnYQKWoPsx6ECqLX90tB01PfS/gVFRwLG54FXxQ9KYALG9LFAvGigHwRQcAgnuTdQBiT
QcYoIWRwB36RbIPW0r/R8vhWQNJAo/XReyzdWtpzgIEly3yhgrtR5dZHmzYPiSzemQmQVPpoQuqI
tYfZaF4NBfAwFMrDh+nB875LZUU8crJjFPcF+PWD5NvnUcFAGqggMW26EEqIBy2EmOg7Qyd6WY77
EppIClVEE+BFTDgjEt7IZBV7Nxu+64zAv+RlyrM3k+GEtPyLGzefrUY3pE0zZJnLZzWnb5Sftaif
3AxgmzAvSS6/OTc7JJ/nt4WZPLb02RbQLuWuzuWutGnlmx4o95RFgH1a5Tl6WOPL9iuizgDJFSiJ
iuPPLxodh3TK2ajnXRXKFza7hyi+LAwV6hiEXjwGpBjf9g3zoKjutmXsvFWV+5YxKI+ri5qM1x2a
dZHfpl7LnNM4DU69TeFVl57xPuME7/wyxNbPzIGasKZEjJGM9Ua80gvs3+iTZuasYoBVoS2XyacP
pzWr3J1gWUg6Fs45ypD/2/OpNfqHdlpOdlW8mUN6aPjWzdxtRZjeWs2IBzUKpEljcGYiuZpG803P
55dx5HwiSkH70LmzPA3vxbBG2P/mERDearlBYucY+DUTzdAz3tC/33kpJjP7y+KE03rGtWUX1d6+
oEpoDPdieNOptYYnXe+3NZOLdhoe4snRMV9FtADTbR0d6cJfUk0/JpVJb23CNxYfhduX7Ox3ukVX
wEtv3TYOfF3b0h58q6yB+UgmvpIW/X2SiLVBF4mxAOs8sUNaN5+MngDexnmbuNZ2yJqL4cFjZmp1
2yG7n43pq8O3XqXUJlaCSEudwplHaZO519Kv2ePLNMvBjbGDNeJ5ofkcuc5zI71Htwp3MRNqR7Pe
1IPhlvnRRcJjREy3GB9VXXxetsS6b1ktKve16qy72Hb5Yt2mj7CjEypRLzur7zm4JesIaMdo0tFF
BRVxn+tOnNSPlcZ8Jtf2RTDRsh1n2ybzTduKtWWPT6bBLM6bHgQdJa+gAljOCOO+rHLvzMmtayZH
o1teEk0uCO59JLkkkOa9z3XrNoWRHjOfD+eKs8XPSdPpKR7Fuihovzsd9yUTaFfp19s8wL1J2ePe
uRLrPSM7/lvNqCh7P+YqiLR5V7ripRqcNzVTVOPHXBS3apAGEK5cuaKnlNrIOn9E58dTxg1xBt4Z
Zz7RbFjLKv00rOIYkwEqdXGyY1J4YxZiOu2WGF5ARQSCR83V+0fNn55lnK66OTlm3fSi3hHX0V+q
iEAXCGmmyG40XdJe1X/0zA1Asrww3N0ULSPVpbij1FSDemQOgc7njKb06AHyWzhuIdd8axIOPupz
4Xzr6TezPTQsVnAXVuq3ydHGGFR+jgkzyyX6ZdpyZ0cnlFeB6T5UIBk751Ak5al3OS5EOKkYGa1c
N96oWa/Vcm11n1kgz0cYLV9NwzwPy4fLSbBxJH0g922eRcAZOOhs562zpyfm3W/xaL0JPksoaD1B
Kumwp48U8sSvM0cfqhnkvNy5MQ6LRrzIUH9BDPrmeeZmyqPT32tH/grj4212yRAyIbN79u/g1jn0
J6L9xugSApBVHmdNgcg9jvOr6y/6/11I5hqOjgDv/51p+r/++3/9z//x3/4iJPu/f+7fQjL9X9Ah
DYVcg4/vWYiI/i0kE/+igqdWw6RoAIfg/v1bSGb9y7CpemFeCsuH1/YnIRlDHBRukGkdBuQQ+X/L
MP27TFOlJ/wjFY5MbQPeqk8TBhWM8JTC6Q9svD5l/zbtBW2nPvxMxuWu9vtunTa8CXVLAHqhEwW2
/cM1+g+qqd91O+p3+kJlQrqepdu/63ZAROaobKv2XBn4dAdb31ctIuBknO9KS/8op08thRmQLo9/
/3vVlf79y1pIKh0400zVkc39+ctKfZx7a0jbM7TQw8LiKNPi65rpgvFb2a06YhdUxLcavqslkfRS
5bBS0umwbkECIt1G7CCRPCvscWslX8qUoFKNyvSVPFLOWB6QNtTfsbMflO2uMbxDkm7CFFm6mdAj
NLeWjd2aNEPZ7JQ1vJBy407+TVcwolLGPIQNSYdNAh/L318A/Xd1KVfeFkimTIFmDYalks794W7b
eO01qwrrM4iEhwGugVJSXwGyAiZB3ffHQWc3rQrkQxZHSRA9ob4QTd3dq0+q4CQjwa+F3f4To9H8
661BLcm/bAhQrm2pv/+HT0ajPbQiR/TnLm1X+bDQNyoZntMDl0e7WTDVxV8qZVJhUavM+YLXTufQ
oUH195foP7wPf/ocv70Pg5XI3LWm/gwN79gm473RNo8tCAN1t8RMV6yZ9X94H4z/9OVRcpoO0l8H
Xedvt4VGj4hd5D3Ex/moMMBNwP43AS/Q+fpI4mOq1ASLSrEYC0aDYrzhoEL9qwjw/OFP08Di4a1O
/vAaaPHjshSPHh6ZnHnJ31+dv/LpeYCoHiwdhxUP0e+I0XwMTV0ryvacEbGjFUfLndeCgbGR9K9j
kXx5OBsb+KaMx4b/s8f8KY35j1rL68/+81IFYJAmPCsVC5b+Oy5zTio3spZ4OKu3FOQuh/yMlcoZ
N55fTDhHY3/ljeukwH/g0XerEa+3DMv+4RL8dREhiFMHDK6zuRoszX9+UiMjmfOIY/J5aPrAmNpb
Hc292WZfjCdxTnKSFNklSdTwcdjOYNzmZZNioXFLbFt//1n+upDyURyLDcI3QL7+DjYtk3GkpM6H
s0ZzHpZQQwK8UT6JnNaRuwAUMnZJ2px7Byzh3//mvy4kNIhsQ9iQRHV+929PbJbZqRWKZjhjii4Y
qbrWXoMofuoHQfsHPcMpkm11+Ptf+penD/SuCULco5/loyr+ff3Gn9D7cQ9UpSuB/oL43UMPWS82
ZaDXvaZeuHWS/DAsYFFGDEKYkf7hA/z+ovIBeEMN1yCm1FMw6j/f+6aIkUtrZnUuTX9bqJEFppbY
g0VVxVbQxdGX6+LfZjY26PZjn+enqjjUtf/w95/D+Iv62yWlno9BUoRB5M7v6u8JtnWR9Aa4URVG
poCuKsF3dmikXpE1KkYqk7jniGNSFkJlVXRodBmNdo6waEv0mwsSnGIMT9HiY9NJ7woHiwqyhO4f
XxjzL3Wo6yikPRcOxTzOht8uWxpp5syZPz9bsdlDDJubVR2P28yitRU3bRmkfBSjJRQdRhEd65uS
NWVdVxAxtHo5aKNPK/4hBpbO7A+W9ey779U4n+gQdHq6Gzl0j8MMChoNSFUXnMg3s2Cw6yxTEQgD
p2Lznnbd0yyzYjXoQ7zqfnmtJYCp1zTDrOIOi+E+g6lXuDOBqaiHBXujpsCMDf6TPjfXdIRuYASf
EawelhRaoG8E9JHqdVHghNfTGkB/nZ7NVlmbwvZWROLV0etTRrD3SguXalU39vuM5IGmxejJdZYX
jLqjIAmNh0WzXlJ7Y2vh2U/zow0Kbp6i16bzm02dbPoQct2gGXu3qQAkJ0crhEBpziBlDWcjHH9j
lulLqG84nKP4T5NvmVmYkZsfpVX+9DP9izEPz+x8LmrxpmOSXprqQPzWDl/sJSYNeKUJBhx5w3dv
TJNeN3EBfvtutnMG2Yj0a82Ot745vRRkQeAkVtwVjvC0sGrGWn1n/XS85qHtvK+o0j+t5Cm2fCWw
LVGithRa+rSO0R8MzXJrLFAJR1Njjap+Lks7rS0rOlKZHeByYuUGG7EqzzU9IMB+049wbO6bWcK7
Tzh3EWBgTj/DHhXroiMpLu2faV+eIybnMInuJsM6VZJubxhvrBwUoIHOdrVU5Vusuzdex18ZSnys
HiYo07gBp7ct9P5mIskvH9rn0m9/hi7nPWhspbbsnRxt3lJvu+GeCA7cRfW3cNldNO9YNR6SCvLm
g0id5yvkMAIhouqw6y6cn9nuz7qbbl7CUgZ+SQKkJ2rivKaL6XKPyO0zevzEKXDK7D5r21PLbqGj
EbM9W19pBUu4r0GO6AfjkfSTp6b3wKuw4GHp0JYJqRX8WZu47ZmG2irJrcAavendNBfItSlGahyV
FV4vz3aLTZ9jAPCzS82KQkDY9GPU+UBT/b10akizkATBgA6SyPSr11gmWmEfmGRtXOB+6OtOwJrk
lpvACKGW+m1U7YwslLRispek0Y5cyluWy1fcXDQfJYfjagGARccrK/FwLt1hyrip4YB+MeepBHMz
PsKtuKFR3waABpogj8FAFAla3DgczfVi8VSE2kuY+utoYl5UT8z9i8m8ixh3L7E7IsJ4kRMhVIQP
oJzeTSg7h2xt9AsvxoQcPRfVFtggkq7VnC3vlhNf/FJ+Ccd4x5m47nrtGRDjsE47/cUBTQkdqKSd
E548Hk/NHi5FbQN3reGfaMY76Zq+aC6ZtTz2BiM9z9n1cXswcGoitWk0f6WCvxJWZM8c7yqr/ejH
6hj3B6hZ21HCVIhEwuTUZozgpPb3nE1rTRcPZhlWePxp2oKIyZFc0KCupjNihYszz+jBh2jtuN2d
Jmp7jewWJ2FhvcrmHQU/+zqyBryaDPL2tdKSMfa7csC8NbEgT4lLFZb1Ie7C8tI0Fk0OJAZxnn1J
nKW6AKbDiDxBgWLkY77y55G8dszD7GCKXzhAKKrSaqvM1YtiADBiflUENmUm7fsCGQRp7rb85gx5
jTsjH3xdj24adKXDmqWZP7oowBg7d91Jl/Ehct2jtRBhVwFmyMCziViFsyFqyPFUzoa3U5WUiqyu
awbLisbYVkcbiCFhccu4ViCdnjOSsrWnTnJbO+06G8zh0ITi1ywPC8WPd688+wsOVaeHva9uSsNA
NyZmA+H0rpP5Ttko2b4PYXirVDe2p0LpsNW7lceMHFOfFN/+iGR9Rikci2D4FY2WvK/G5B11irHK
nNLauqUCPK97NRLMUc9DWr5S1KKSvtzg8XqioS+ip2hoD1fYOezBZdvPxg6jT9B4RBRqzVc8PSvG
mYLKtVZ5GppfgFoZbUe0OGPmzPmZhWzfwwdzpXHnNt0+GmjX+jqSUhm9RZV89lT1jfhzWznxSzI3
xmZs+ZN0HuvIPlU12/kcDZ8Jb4iWNzt1QUpF9RLyXkbdvT+OwAu1T6W96hWiDPWarQedoOVdMI5V
58SUw7GKU2hMf1mHjX42hvQLjvq0agcgBOCfIatMZMKV7a4eqmNV4BRBoK8N/T7rzbMiiZn99Fos
/Y36dzw2YPeL8EBx+6FgF4o/kvmQgCBwzY5cSwM6E3wCRcxBITf1zq1iLyn/QttMD24NlEid3AeC
RgsFikwkueb8RT3lm9UqEqvHZJ1FzlrJcpaMLrPye0tUxhnopHHvuZvMrt/quboxGZy/qWawMvw/
ABDzNkIizZ7k8NoXy4uWdVsTfWDY3Jayo31rAajBmwzYJM1Bm6efjoLCzL7mrlzdBM05PpuZ+KnJ
D8+aXvPJ4G1MPmerffbs6EvT5qAqGa2w3qlYj5SL1rTVuK5oIjuo/Wi5hDYLTH9rWJmBrLb4WDSm
Q321My3zvpZxoGM1iJpCXmPk2YhOdh1v2ALvbXt4Ntxx2RvwROJEQzaDpSOZuvDYevMRsYFxwANw
Y/CeFbiUi67dQSN9zRJHHlk+N1GYboZUB4oTtwjEvSezNtttbCZonrtLCtNe5IweMFqS09hRMzbC
2ngxreCcECjJA6OEfy2Kpr4jWHz5NDtgoAQnoZ1Fe4gBAfK+it7pYF2X00R7HO0UjmPgskyK9jpt
EyagR6nzGjAsR4JXUwKIeO3FaXnLcDALZrR0ERHPSYIKDJCpXIEImXfCKhiskJtl8+NA4Lz60bM3
VVLZTpAG6jHaP9RA14J5FJwUKw1zBUkAMY7yzTUIQSE+sHd6yBbg+GbAu8G5Noz0NtrYHMuuZ+Y9
zxXVIYgi9EVYU7Ibk8Kg8PUnMZVPOvccrg98H960sMSKD+VGZLsMGzie5g8vxGcZWrvaVw9SUb3X
NcMNK/1Qjzeuo3WZdJ9I4so014LFZj2eeX8H4pNzAczHsYkjGCrg4VxBtPrfUi+9AGH1FBDoC/D4
vVyS2ytes2b2wsEoJfc5a8gGHV4HJZpUXJEkjO5RsK0F/Ab1BqGHe1A4H0UG8TPiwiP/XNYkFRc2
2DuABYrCppYo5TtXbJslx33vw1jpzB1Q440iuYS8cKsqom1TYL5zGlsB+BUiEGyDHiZ7SyepNwaK
MvbZq19B1WQEJdPxKyqjZwWYyCeNwQTYB2cwkk3cTPshRjekEAx2W1GYl09di8gX1/0VzAeJ2ghG
hPiN522Gzh23tJb4gq58V7RQvVTJIqw7xv2UuWjgWPMBaAx2+VGYKAYjC4ihqHIR8B5Eq6VdWbXe
rhXtAeoWfIZsW+pP9RjdF8tF6fnStN8Xza1iNCpghQq8dNzxVXruk8t+pO6ujzzQAd2YezsHlyXK
b1TwyqvXYTxeLUmz91hmVJKmymYVqdFvkto9I3JxIMkmDOvz6d5W9HSGgc4WGv9jWo6nokV1CENC
yTb9Ij97C6+ZgmjQoMgCN1zuxnlUxWDTbv12SAPZ1kz5BckrUeAYUt/0GT/TFt0FZrk2h/pO9+Rl
7oPeFIgkcHdo3YPqgqoTo7QRkg1AkwyDwkGwyJfavInI/FBgHAVMwXsTCIRmzQJvCZjKMmlPCtlE
TDFyaYcDjLGWY3trNCyUKcw6Z86QnmcSu1JOYaCCsMqaxacdXxUqgR2FgEnu2VAirWTZn2AdaALW
kKkBvyElws9PXZRfci/1D8YlxXS7xVbCBLkrb1xuwowKxFuyVzvaMC+qgzZGI0iaErKQJnDb/EIU
yaavFGocLU87yNWAHk/xODLbAUZnBp2/HMJpOA3aSu12NviijaPkwDUJImrsWlrcvsGfjp0W3YSx
Mr2ig1bcQbuHl1Yb84qWLhLRGpTcBMJAYZUcmtpW7l5RiqY+PjLbXc2JwCY401IEBAStEmvrk6qw
VGt1Vp0N11F4w1fFTlOkT2uAkKxwTJHUv7SKOrV3N67fYiXr1lEntyqkGYsyiEUQerWLhZLu2ZU/
dS1IsGWB4US4w/Xk5xGiGTTytmo5ItNjy1eyXV9Rkql1KqDeNLr9pBEDnUgwOFMm95oDVJ6e9kT2
tM8pF1GHBDE89a+qlNDwLfoNUi6wZK2XQVk7mfJlTrxAPVdJCiC4NcEuEqa9NuzOWF//kskOxWqV
nSoP9Ejdv+osdYoDbIAjAR8E901xSTAipcK7UVyToowuFjprVTV2y+7enrqtwkhaHjL5eaxebRDJ
KY2/pUse5rIgojNCzTheJGJmHQKIejfV97q2uNmiYi26aP2DyIis8JNDrjHWHTs2CtVIauPs5pDN
cEXVDq0InVEy7KcSrxKQkKYHJtJj3dRqMJNLPhHU9ykmP9rYE3ivyT9OMawQtQqpm4jGkBqJ2Vsa
w0m5RmQoZK8CTy4LzSP3VUcyfX2hVRE2gURVBsxCUA8pxsgAdG/EZ0ZBaO5jBbQhApEO01nFIDac
gPp5nSo7ANGwYCXXbtU8CKTcpmJ3qAgMVoGqqs+ZkXypQNG54GgxeM8obo9dMTwBPgyfIihdESxp
9mEK/bSaeJI9hyokviJ0J1UKdm334KUC+YLYKb5lWi0/dBQQI10aNI0/PK5NCya5hqcMaAk8chov
IKFrkmjqoPHlVi3KMoJaw12MK3B7Y7qryndFY+pbiB+EkmQ2ZZxdkratKJWVh0N0/r5etbagHjOG
TRNKXgKAZ+plnpW22Zr4P7P70sJaV5SfObJ/GWF0g2DBQ3u6FVMfuLVtbDwX8qAPTHWTmf63AroO
ufhJa+QUciG6Nn7glr6j5Q+6ZSQbAOYy3Yvmp+iTNW6WQ7PkD8WYPdeh/ZpJFK8yEXDJ03swPuGa
rPJ2hleW5E/SNPZoM8hGz6P4vcwTF9QtDaJ5CvLIu42sEdK2mVSBFT8Nor80Vf0+uBNnbZekimbY
u4Wx0RF+BYtVUxBhE9MLrI0VTgTDSrSgTTn9ld2mdP2VcSWjRzEZ6xliHuhgIHtb5Lh5XK/RFH0T
JkADsKoCG0HFWAOMz2t3TWYfvkKyUOSNsThv119f4b9qdPhBjmpaydL7ssMHd+6e47Y6Cc1/9FUS
/NwNN4kDTrnz3mOjXI1RecQDcklsINHxw7xUP/CzIMuFgAtOLnuKsvZ+FtourrWDU/XnMqTMFeVw
L/oBxXe43BcJgnF9FuWNmdCRKCQqsHYeRGCbTdB19XfIMTBQPjcjyQ5mycmsSjgKTl4Is5szkWVI
k4u9ismIWUfC5ZGcHnqN878WlsGCxthHouZM8pgL/vcCT3Y6FH4FabXgAVlIFCdxM1nw+Lr5cYmK
c58l+zwUKMzMbb9oP7Hd6qV+aQz7rnDbvRWxxhv1ocUBM5EGsRiA8KY7gQmdxJRTpi8PVthi1wTW
jlHeWeybFB5v72q4QZQTf6l3pvc6m/Lxf5N3JsmRI2t3XRFkABxwANNA9EEy2JPJCSyZWYm+7zHX
XHuRmcw00mr+gXah4/Ge2V9JlpKmsSb1Bi+ryIxwwL/m3nObQV7by9CshuivaCaBKNBvbE/4Ti6e
q7beJ7jd+rZAjOvS+wCwTcezztQFkbKAt16kL2UPVHKuznZy1nXE1pKCIixBRk94cZfnqbUec4iu
rJ6OTpA91q7HbEjc1YmzlYPDfWXvOls/iHlTm5JrLQuvEgoMEKM3k6evazSjqMV2Fk6j2frZxkxt
IcZRzDoiP5WRR7e0AHyarhD+r6oqOemG3DRmfi5RbUvZ7822v3bbuynC0KFEhUm3Dltroxuobs6y
gmFWh8/mMt+Itnx2e7mRmfluZM3r4uXFBsPZNcuVo5szLIQ2yGt/J3suqjK4H4euXfHSNNfRm9dj
tmlawH3e0hySEK39VCS7SJahH5VGgMsEF3y0oE/F06AMkJiIfC3Tm7WRMdUxYlBrCWdrTJfnDuNe
LNyUpFWCiNFrv4klzvzMdKA5OsFOI6Mhb37CzxiwxTo9nPulZ6mcHKNK1NtEDNFen37pspL7aZyf
gzk46bp+TwOHVFAyUl28KfTpN2Pya9ptm+qPZSR81GirIame8Y83axxwvp40VyY4ss1o2tu+4Ovk
fv3XjP7/d/0GsZBKA/B/12/87//5v/7jv/63//jv/+OThOPf/+p/SjjImbQdocQDpqtWk/+WcJju
fxEeRRrJkCzDYOf8p4TDhB/EkgbUj7xIO/4NAjKd/8KfJRrRRJYj2WWK/xf9hqEgJ3/fipJio3Yq
6BocsrM/iSnoggkt4I1+9sYo2QBCRW8XG49Oi+q7re0j5GM/w9t6nDmF62Wu2/XfPrHbzwycz2Gx
jmVBz7At4ubBJX1cRsGhxtKmx+W5dQdSFTTYB7BAfJD5NN/Fi4wMXm0dYz4n2edR+93Q2NfUtevc
Wwbj3aHDd+HkX+Fh1E7pw+eCwgFeljSwgegfN9XoBSqAIVZ6dpHKXeWokfupXQMNRD0Y1OuwkXvL
lNejg4p40pZvXRxyE2gLGhD3Ht3pr1Qu+NUzY2uM0Q+bAIijlg7sniC/Gi4Ct0ar92MvnnJIxn/+
RD+DbWBI2ZZEp2GQQW19/N2ZX+s4NkLnzMuvqoh19nQswpGRor5EXjlO3aEj24miCjuJnqWbTEwe
TL58C03p3Ej8i1Lyb0hzjOHHuPmauMNRidNfh5wG0WtxT5Sg7l6sPnukcWgOYcridpon1M6KhhKP
YoWuFKW3cMedWemYC8NwY0j92nMEEtw8APLhjO2V7KbhrNf5vA4SrvWCZfFVSIWQTSp+JZ88AnEw
49HQ4bNpJ3uPMcUhrqsmNZANyjDOhDX1jL3c8bV4j7Q2vPIYGq3KR+ENy5FlUbsebOfRdjrcCgZc
SkifTyk3yDBT/PY6cNpO+GW2xDv2wz9oPEIfCEa4YpFAxa4T5WGXRB02bAvr0liOpCV5gatQCtMX
X9znM4csgieB04bljZfFh/Vw68xJTzrHOa+wLKqmXYdd+cXh+LxM5Ye4Sk+mewyjPj5u5uAiS9Gi
8FZTQQzOpL0HICSyiyoiP3dG+2yrjG810vRqIoh7oaKbUSbB4CwB7gKqueWm0qbiqXqKzflghdkN
8K6NmcQPYqT0VlZ5F7u7BehWgdPjyL4DraaAn0EEh73Ee+bY5yKiGJxa6iyDyZhCUo768tJBqcsE
tPWEzCbUjjLxKHSyb3BXTv3Wqk9W/6MlM24a1864hDu229A124BAXGK66uYhiOl2hwr6qa1KOAYe
wUhOA/YbUoe6Z+2o1uuzm7yFcfajA121WMHWsOddFf1Mhm+t8HYuRHnior/aZAte8x/eKXz0nmch
npKODgXw9+9XYy0aJNLWzuqTmVmYJtjq7MR4bCNii1ogD1lRbS4TSIXblz0EZfAbJFS9qW4tQw3S
wOXFT82RZoCUMxwyJItqbZS/SnILVUiNAlhehswTWHA1IFGQ407HzZ/GD8pAbPId/flMIUf8h7+Z
8NC1oAOENqZ/OLn5WKW5UdjB2TRV36VGpludMb86NE1vE2vkbpeWmbXKUy90hrYd5NGRxhUY1r2a
Bg4AuqAZlFeEQd3kU3VLUXoKynHrMOIsav2kultFo7yMWmOa4UCquTwLFy8tr5ypXZmaiS3I/avF
holWdkm+K5AnAZ3rac4PisJatf02eh9jid0K5vRw77QgzIHERxM/3ajxP0tOvDmTrcAY1/IeB/ZB
foM8xRGoXlXGD93OTTOhzjbr5/5OKnp7peO/V3TjRHcYqXF5XdpPbaQZHpvq0DnTdWPRAzdNg4H/
33+HAUiXWKZtiS0xZB7QaXwsKihCJQWrQUMxqPAF7f3CuFcyjO65zuJn0mwIBvfhhjwr4O+/AOZ0
+orVzgzmVBBq6PHRJIV+osczBExcp4X8ob9ajGBV9BLDvHGdEPcTOAVeEVLCSFu5RDuPcoJGu1L8
2Mhh4quDyVA7FkqHHxOOrDq/hep66OL6vazmwUcJ+cNCiu08Gl71lAf3SGCuXItnR2lGioHs45dy
WLYqwTthoXL5YIiFc1dKouhGPJokg2T+Ql8/4m5GfXB3GbMRPzZ10w/EJqMp/TBvTt04PiikqgLo
ZhC14w78NHshhYVWozAl3FIMe5V2P3oNtxFKQwMne9lIf8IdeAEiqN0l/o+wCI6kmjFrdtHxq/1l
beY3uemgPXvucGGpICQ4PpfsXoJeXlz1LkxUzogxACgVxQ3Ci/UwILGnNe6ZyUzZ/KK4A2qX8cXz
9blIoxL1QPhxnZvGp4tBlIVjFIhtzpP9bhaNgNUaMFdMhmutcOfVgLULNv2eOC8aV5Ve9eef/1Gt
pXS2tqOj8BWu6aAp/v29VfWT7orW0s61jhYcVJvOQ947zDcnNEpIKr598fM+66TgCirduaAAs61L
FvXf1Jxts0SAeRv77NSZt7NF8ctL+rWWW+lx0gKmKUmY+CMxE2zLWKESMfRaTbN9GtkubaKCaoR8
RrKjt0S5E3bW3IlYMmTQMTEW1CFb1lJ3IrV7tnQL9HHtUZrQd3hnFzsd3aZb2c4R/RYKfo1ktyyS
+CQm60ebAAIAOdsZFRPK2ov96p3khBKKd82qSSXkymYNiL8AsiJjngq8zS1zRzcyQ2hv0cyeD3dv
3bD1MlqDTEb89akhV2GDf6BnJwEmh38QNUln6xZiNS+Tt0uqxbdB6zDkZ52/ACiQJUoMzZuemPqw
12PB4Y4e+SCx8Dt3MphPxu9d0hwucps/fzn/IB7DAkppzD9t27s0M3+X2kZa5IVWFBvnqUrubWxE
Z4epAQogZ03wF0t/TESbimc3tFJ7PWfGa+hErzKkcwC1jTigDCCaWxOqjCnKoIccwyzBvlNFJ0OO
xi5Mi6/uJwY0ny4ozxKcJXosVJeI334/wnolRd03tXNOLeDeBMMy4JqDhQkIYhfhFDt7OtXFQv1q
/oX9Qt+RqU6imAcxQXSA6+qQtl5wybga048pC/uNFtqHIiM1R9dciNbed2auzTpqScAt8vKKLFIT
UhqbJfucViJ7hjSBIICjspKxlawtMPRbGxt/H/J5tWEIw8kgk8l1XocMiNisE9PWss8ce8+67gxx
PvWdXB7axhz8KDPWeo3TSKes4Xj+ZI6RoBZ1PHza6bbyUJ2JFju3Z0XQ1KD1sc1mYBEQ03n5D7D1
w9I0w/tQR9djzrgpEKPp+aFstkuOiVj0NA/qoRIKgiJpClfWr6Wc02PU4oEOsv4cwZtg1hdRfavn
NB94KmsPgkIbx8euiOVDppue33l3ifpU9AJvb2ohWEkyb1t2An6Ky15fRAVDDwhhQEeYjWhiS0oR
KIDROwwV5Jkh8r7hJe1OpcNUdehfp7bnmiXZ03e5SkBXeq5fIjBrAZcxzq/Rc2bLSX53O+axOVCl
hS9kFcvqu4EnbRPgbuOvbD6QXDnSe26miMnqQuKMNOKHwnmCe/ZjXvhl+2zoNr1AVhSQTBknyPlh
Ta0wqR5KLwm56tvNHM9MYUJ+s8VJthMEsbSCnyXFdYshJ5O6zVKbfa0FmUYrxW1su7jNM/tn1d7p
S3QPTGIzafVdN9KK1GZ6xyYRq1WDcCjH/teolxS3k2SXL71TnvR/LTmnIodCM7IxBYkoDrNbsh1D
OxHsFrq8VuRnNw9fUMCeSKPcj03DkqG+g2Nw6uP0VxJY+xIVFkqiTadMrKBOmNxWhO6V8zZNUmC/
U3WIxorHIFGCD8xqq8YW15VwUTtt8lhezQtLPDCGj6mmk8fH2E9xLGwNWWggQBeGEf+1wmDciyym
dJ8qXlW4ci8coOAs6mWrjY2xqsz+2ZgXaBS87HprgxJ6Jcd6beoshad9bTO7yx8Ge96XNqfNJUNT
Q/iYkb1UG79kOh+d5GwYy0kfm0Ncp1vhhUhaHXI6pI0xDgUeEJOyCu9xDewLl11OM/xksfwq5Jlr
5DWIZxd9mCA2GVNy3fp11v3E+um7fbc1YVaMpWP46fROJqnSdMInwoqdSKyj1U8m5VyC+uiLvIlW
djagoYjuygItktdeje10DTO3DSj90B2y/MqM74mwDtzRrBqTcym+JUl0LjLz55xUd5qYjhV5ZJ4z
HhvLYZjdXSeNxRfR3cTX7iFNjfsKlyTqbBd3RfFoMmuIkbIgR8vZlUT17aIU68AeOr/TSyhuu2U6
S61b50b60CE+Kf8Kp+qtOtUz7BOFc44bddX1p1HKR7u2Xya2W+wIrs5hjCSjqk5NE52dzNzPyfwi
4mHHjX1QfB4SjWyXmQwVbTGfy8B4W/r+dtGiHUWon6qQvIXp7a9i5ggn5kSNp7P9saLlJ1dZUKNW
nG+a5UFfECQwDQ4OdspsG+CJK59sO1iHAdlgKLGKVG7MNr4yBh0ir/ZOih5Z7topCjKXZ2075g5C
HfSuuyhZ7kvJACmZOSkSLAYx2+h1YF0UmPk3ZGmikSuvp2khfmKiA2apHInwe5Oad8vivM0klK+0
AiyAZ6/wT30bzeCtwYetfofKtY+jtnfKFOfh/Vxd2eOyG2CYDuMCMGe+45d7wOJ6XfQoP0HTmflL
lBrf2lbuo7A+hani/pmbsLXRLsTAfVwygYuq9cuS4jSvNDIViRVaxREBckF/PdQPOvsXgAklWMlD
t4hnFCM73Q4JFFoYySOohBC8b8Ph0KSV31riBqIWLwqyb1ZpPqVbG0TDUGP7HjdFUtKSi9je4Y5g
yRvGO0YaABeKN7D0B3SH3tazs2cIHM/nshEP/VDeUxDCxmLPI7xp9ENunEVCLCpISlaektgUD1qx
nN2Ox2AeslctE+u4L8BZQliM3QiEXs7yASyp2TwlSk/pZXsIx+Yqynuutrh4ydLaJ+rlmuLsUAT2
W2cOvyJ6+lYQ2tkSCxkN7yLhGQ+9B2Azjy64HdNNH6reRJop7KvR0m5pqvcWGr8cK2gSJ1fUJ7/q
WfvGznhltGBmAVcB7UMPQohKp8LTgh8ViG+vbRhnwWRLnCcauXASR6Pvv3cy99bFzA45JLfWaAkm
itFCaq5x0KR5NFz7lsZ6SmK6DJeJYFijGpf59I0x2O2oafsmx4JsNStzhGOARsnDa9L0vgTZ5lSn
ovNOFUO2qGCvjYsbNE9f/uzQdqJ52AR4SX2cTo9dnbvrTZRqzGVrYFIzuj3HiM9J47k7bcnALnCl
aMMJRbC36oIAu3SbPZPmdC6gx6oVukqPVbEMHhSqNajKEoXYtTF4RJZpwaGZQxDR4ZGoweA6XJKt
Yy+t79qjwOt/mKOrySxraBMt85MgxQtsptdFw6iwz5J33A1kTzEpjPhbXWBo0kWJsZjam8gf4oIW
cNC7l38lrC49n6u4kfCwrNq5s8PxpqceWUKk70NMwN1c+cti3DmZtWuqyV3ntjEesqXd0+CfceJZ
foigAhVUM+0Gvb2aOjNZdyTlresKACnV71XgLadRJ95rmi3japy5W8qJ5C8ne8zbSmUVEiU68fYi
8uhbPMfo+/O68GvbuYIEEPjNKlVkGVV1k+TirrOUf7vvW0QXeotOykS5Vpb6Jki1lzlMtmFH3hoR
OHuD7SVvCIBrgMRdngz7OyK1cldNZIU55jiRpBTGm8FzD26KyBg0jTw2MtrHk2OQeSGmNQEsjLIh
RBzDmfvYjIcfwWQRc47y1J+kFpyanisepskxaAoP07pu7TAE1asihoDBWwOH+tQ7yMPQCgEWnAi1
5BW8RJq5E4mEwAvRMgkwx00OqTS1/EsYs3ub/ywTHNYiiJwTlinxULOMtOcYxIVhEcOCTh5BxbyO
U7bagNgXZFBwKvk4JtFmQF5hsqZV/NS5abGzIvfOw6C2mfOA/HlompciKnOcxs909QD2WMNr8Gv7
0N3wiuk2VZZVe23kw0X3kmHo2DS1tYsLxgJ9DC8MIfPabPixMnmIxsLzSVpYYNqhHinOLDntkz7I
GaWafgYwtpYQ3pweDf2gA95oQEWRJg5bJds3SCsK15s3WQqYb5n7X4xAX80muOtIxt0g7KKIVT2b
nWpvXtB+6yNsQXNbVVs73/QBCbhBfi2L4DAnnkPxzrgbKBbuCzemKriuMkIOM4ZIs15mPryZcouZ
3os4D10fg+zh5yITMtxdbg/tOlz4veZmdNctXzcUE3Lco9zeDRajkrZB9Ku2B5fq3g68aiPfZuQl
21Bzlz1YkTLsFqA2I01Cnh7gjodrHur2pckLbwcA50hIM8lJNO3rFo4WFLz42tKUXRMnS1O1yCfm
99zr8h3dZsEHlbzgw2BDXaOBy+ccbZtATgCWlq83s4xNmXVXqdF4O85jsrKc8Mmrc+suGyidZp4V
x6AZzmfewC3A1E246GvHyr9bUd9toseORvKY4ZXn2mcIVnZ0KY4F/lcmWFgaanOiL18vY/x6Lnp6
4N4f9cG8H3P7u2un2zkVNMuToK9Uv2YFaH4jfyI7JZap1bb2kv4lOz5qAUYI/jhEhpyXShiGx0sT
fZmsZTM4ii4uWdWDFbGmpnkemAPuZrtxrktEPGYUixtWJ9Rx3RiuTfUsk0Mw+FbCODFTSuCieQwr
szs0NuK7vLO1TdLl38ORLUVLHQ7gleEED5bS5Ld3bdhrj13DO3J063OEaoKNisvOfHSP/dBoEF3u
nTRbByyGz2kRMNCudHiUNhkIybxJtJ40QZYZcOiIpIzLk6lb7mnp1dMXJPvZ4KBrto4FpBSraBrb
dZyhgMwyAB6hpMBG07dp9WLa8EvEPsNQOEN1dSshJUnRJetRJCE0PxfqBnkX+3lotgPHdO7oRbNx
0dZmBgCW75T5xXp0YJ2AuXtrOjM72XRL0WyJVUbqBPGRRbRNxyK86qwc4fHE2S3oK4vefa/nflup
cVU6ZEiHU++XyVn1m7FpuY7dq8HM440mW2ahxC1N9EazVux5a9IrSlKnkLKIyU3g6AJAzYlkjpKz
iudrcHIMDcDGqKhwsMJWLvRYxR8zc3GzriV80Oz54+WBALmbPooEigp46jgtGwdGrz7VwfHyyJeE
VCS8llZezi8+RvNDWhQ3ZRfvKjyTu6gfnfU37KNi1SzJDpJpsGrJo227qaPtt6JVYQ0oBNJQ8IYF
ukPeRurPdBvzGA2gQwculGi8cevc2Ev1HmQhWqztZRa7YZH+UDFVThykBEuNHt5ttFsELjBJ1WHq
pINmB9EfPv43EQjELU30y2wdYLQDb3qz/aF7pQsVt4CF1+kaAPCGS2W4BSHMYvfV6vpbXYDqgcjH
p7u8CrI413kKgraynkREO2vk2nOhoz+CFsSObpmvI9kDyo7H6FDUxToE3aEx4y3EsDGtId8u2V7L
QVU7M2c+qIjohHhxWbAJl16jzMFzWfHLpIHoF4E8dBHphaX2AHQKchwx3poVuP4TY8S30eOB9AKO
PI5sRhYM2AaNbpmszl8jhJFj0bMK4yrjPV0lvClnjFI9SOiKZWHPZJrSIVEaoii7w7Gxy0xSPKyx
/Z53pcrn6jdCo6NQwzZ3if5y++clqEyAjo3lI8io1pHYmllf7Aa+JVh3E2nwprayJlRdSqVqR5W3
+/MAzfg0i3JxJliGbrBxV9t99f//bbop8UfjVo+Xs4KD933wE7V0uGuHOfYbw2MspvVM8Jm8wN8z
D6m0Kp/333yYctrk1Llb6mj5ykL+acTrso5CC6CzFOR/Pq6mCCzXvACB1BmkAg+eSHJ6LvdkROwk
yjx56NiRwqpJoe9H3q5S2nN7wgzgdYeMpSuUxmLDSpnGrz24Pf6qrub5xqNCSvyDVVNTYRTYxDo+
q7Ett+ra9EsPV1fazF/YfM1PyyjqQSWowOfrueanNVuDGiDWmWWf09FVVGwrOGZpvDN0bdxkg3Ku
GZMfBPLKNAwXi196n/WuXIcu+Z6qBAAa2C3xSTUBt131zECNo24m71lZfoORtWMVoH0xYb/MH3+T
G7jSE8rlajv4crEo/34m0sWGDIR5+dw2GlMmAxAglSd1gCMe06Hn3T/A1AjKgvogM5sD4kK/qsW4
iTjKmz8fUAggH/aULjs8wyUZx8Iw7X60KffWHIq4bY3zGPCuGEaSI0bL2dS2RTQBJ8MqcU4IxpCB
2eNKarWc2RQBHaHzLbKpYZMyadclqKpd1kTHqOm/lS4q8EAwBMyz7jGwgnBrz7xsE/s0s/BeZ5Y6
D4uqjGa8mLMX9fvOeyYz4TkWyWax/V6CaY493Vwx5kXpaEnUlh7hBsESXRVmw59IccxSlqz//GkY
n5YvLl8IzDI80wxEHOfD6BgjYKMVAR7OOHb7FbGUmyhh3t0k03V6rYu8PSM6JR1p5jRPHjXKn3/+
hUvw+9EA1WI4pu6i2mDH+uHnL0JvTC0Op3NQUXQuDhNMyf5tU3dvdn7g/MtVZ7h4GzzsiYt1Cjmi
TUz5iAMe6KiqzETQf7cmTr68DE3bXlDjdI/we8/YmRGCwEAlsY+hLRDSL6z+H4kYFml0rP9dHfIC
y/iPv34/FAbid7s/ExT+ncE9Xnd9CNGZZgfcJ7paWXZf/Mh/+soswzJBDLBBMhEV/f40QW+p+phI
kHNczQXsU83vANcztRPFrhiSq3zAuQFH5r4I43XCKPWLV7z4hycIuCc/njcRpJSPr1ODcZiraXp3
RlB1ExQlkC85/YXDaVqTpxSuCu/JieJ5D4qONFcD9qoa5JOHkipyeIOU0JBbT/Ci5bkwgmxgYY3x
1YsXRgEGeONUG3AE9/vIaK/MvME5wRG8XO2u+sKLNwRK+YG2rfYjUON/PpLiH75Trghp8X7EG8Aq
6PfPVxRZnXqxM5wDw2Qi0D0YsieJx6ZgCQsEiNpUsY6fZ/TYzL6sZOT9IF9qWTkPYSx/xcSM5iUl
RqcucExg32unewr6ipNIpXpIcgByMcWcVaPUhKtDSzKtlh7fJitkQZY15hVGCTHRN1HEUtBRaiU3
szZJMnnrxUQRYUHI7YyQs18//flvbxifL0sFJHDYI/E24Cb/8ESibQ0Ne4rMc+WhKG2ahQHnFB90
m7ymkPviwWQxcizx/XpOuWyYSRBRqi9AxvCLj2myrtolPUqbqt4GeGhE8rama6Pian5gXRBYZUlW
ILvxxpyqbT3xpq3EbNIi9k9Y4ps1Mtet07Qvpu3lxLdgR+MRTNalNuBS6MUaAwuBpcOLCsiI6w7u
oBu9y459PSPphX8D3940HjPXxjBpTTd9wikrGn1bQtMF1t0L66z1NSLY7q8BA8I2E1g/Gm05YnJd
cwUQNm/m76Wei03UyXUjsHIJFuRRjc0PBbkF086/NGxtoD4itC55R0OQgzGKSzP26zHYNRhmpzGf
/U5QxidKTBuPxSk23SsDGj5uP95f+Cd5Y/CCBuOA695LDwUONEbXJISP0yzXkR1rvhFlcpXV1q2T
k0VR8vLTmhAq8piTfN7SbhqlCTRpvnadIyF5jDF681uQkfWDowRpHGGiW1G0t25C6hntJ1svZdDv
iS8wLcTwYwMF/NJdw/Xe1HqbcdBFt+71+rErMB58ccQ+ibRcNv0sKmmMpTTcTwvw1g7TvgnkuZ7o
/2DyYS+ponOqWk5ICUpqFz0lHsOaGpunX0cjC+Wx3vGE8eCZ9E6LUlOi2G6/qBQN+ZEaA0SH5x6Z
niO5mMyPtCG7TcwsoKo9h6jilphNhCwXf+hqRtPdwsmI1qbDs28BpNt1uIUsFtWbzsreo3y86zWG
oWbCMGPgsz4WpsxXUFvXgKu1DSnS38pgvHXqlsFdB6XetTntA/2ia9ivKPyfK1MQXUwNao13OpEi
Pg8FbGm1f+SXYrhmO2/0iPq+QC2IsntYJ2J8J8dg2baadnJtopQvGoJsoo+u2NHOfX+GYxVTw85M
CKS2TR0mHbUDYr9O4r2X65h2UvqxFrwEm1EYOSb/+fy9RvwwZMLzPXWjph3zy7T81aqvLFEFLmO8
Vxu6Q6wjQrz04EDCGHaQvGKW6XsLcKZd2msxUh6n8xAR5i23jHnddeCweS4XVPwyYiiZ5yn+Bs05
Z431JqNK/e2K66Cl/ilnRj51z+1BnjPxKlwwwnuQ8+tiMjoUQIw6d4bJiOSHhyYBE6j8TWU+ELxj
P+qQd/25q4wtYNCjGeDaSrEhHfCEbrpcx/6j5lBNPBFitXirxqSov3RdsrMPszDUFBSgA4v+VSxQ
SjotwoXUICMgi/NtUTVv9ALNoap/zU7a+IHF2MtTZUykM5+AS3LfsX9muyroxXXe/1kyXg/p1O60
ka4bMTDB0ynsTPwGhDUH1Xe35cHvC9IihDtcFx44lz6KYZriZ4FmUDJiGWETQ6Nz5vGqEiamtIRZ
9GwW7GBT77mWNPKJ22TbmcUcX+hiIoItT5cmtGb1vapyEzDM5Y8tfClIYZ/jgcohrrnw2vzG9YIK
HDue/y+e+s/XqodkV5Wb3C4WtJvfr9UEbojLmW7PVnFruej3w6j8keRhsnFEk7NgxvVbLIikdeIP
0p1boASpOkbpVcy7fGGCWZRYM3AEYPzN1m35hSjaUr/Ab6WoBwiSQtSyDa4h+1Kq/q1zdcxprhIw
z2enPOtlf3aB/zBw6GwfMY8fG+V7p9nBMfdmroKGoJ54qveOVfVHaT3CeeAWsAp9nydjtV2YNDEP
9fZauLtccQNb1s4Vft1yoifSyOw8uqF5MFeJ3v1Y+qg5E9rAGmaMNniyPL5tpjPgyTdIBhef6SBj
B1u71lrmSZ29MJfHr6V7+lNlVtQSk7cP4ghtJCMamV3XAYHTX3yB6uL/++dj67bJBW2jFALzhELo
9y/Q7eemJf4iPuuwldvZhT3k18LoD9Fi5Yc2or8hXuhHT0YzEJz2ym6M4g7xxRcty6cOWP0erCel
hUXgH3Jl2e1n3eyUbJYxvAc47VaXComSBSR0j40UksrAI7Wie0nQNczYWEJ310tkiO1ITWYHlbtN
EG7EwHURcbKiY7GDQoq9ommMGw0x5yaavkjeRW3xDx8gOEtURZLm+9MYYq4IfaXTjc8Uxu3aKhi+
eNmMPspDnEEq6WU6ERfWDxdOL4mytX3q7vM8cf7V5wTVqBPHNMBKokjWxuhbZ+al37bcLRfNWNQm
y7ZUop22ijDHSm3PVBJM0wIvMUerMvXM26aOUdNF0S4hFZlJ8gtNBoNsE8F0WI+vl9dtQPtNnY6H
ui5ZFaQFUS4K51V5AxESjbIHzW3DzhTdOUgLpJKAXmT0AG8YX7ea9C12vG2YELEzsB89NbLsZcOP
YVHs4/a8n5aYtI8kdddWrtOvkOdttI2+awyoVHbGVp4kO1eox8geN0gj4R9Q6zgx0YOZtQ0stij/
GluGXEaBUXJFqlcGGXBHrzHqG0aZT1hNuPmYv66yUW+Uv+60cHibIVYfJGEZyHBYM6gFmOVcM76Y
GCSTg6bKd47eDqpP6V82lZfaQwdFhbW7wijJ3ycLSVEECQyMK++P3VJezSz4EoOCWU60fbhfXcRz
3TXsLAT1RXgqQ7O6+fNT+akZU0+DUtPTP/NgfpoHEXkj+YkyOmOYzXdDVhFF1Tjxdmizd4D/7wTI
MJfAuCv7Gf0JEwb1u7sxamC8DTt2xIyrC5XFJuZ160TvYVpuyr7GLm5SdmQZc/gwyx5wllLVlKrK
9uLtGMkcn0NorNiG/PS4Vy6VKEVx/EW76328N/gLCstmcoRTxcZf9HGg6GkDvLeY9L9gjg8qzqA9
BpKHOs1Y+GGbRbU4S+LTLMDehznVPb/le/fdrL7qbBaEKEd2/XIwu0JNQ/eNJmISi1FD1uRaFEm+
dTW2Zkmujgo1KFomhD3YW9/LxGPttSA3gbkPkUgae3d2/G42XoFzJ1grIIJNskB6wqOhxzxcReUq
cybD6AZdGatrXs2eQzKqreGhPwLH9pThNU7y6TR62E0phE1ymLTEp8caSB7fdhkm2tak4ZW8yxDE
jtusaRCjlKeMwFDd7nXY4MzKM7vZjkh/fXJDtW0FmehiJplHvvB6as6gcDbjQuHgjagQGmvYBS7q
odGNr+3UxpObhP7l8rhUFzP6Lt4YvY++Ao0JwkA/pAKKvaeWJnkbC1NcGePeqNqrMO/I5nVGdOMF
USqszC+GGsMJxaGbA1YGAZ7LPrB//vmsq+z4jzfQhfiLwQO8pvHxhm4pyXTcKhIhyJIeGqyV9Wyt
7cj5UfWS4Ude3A693V95IXKZjKTVqopYKwbzNnRYj+vVjVYa13mMnrw0HMQji/2YNT0Q7bl4SWoX
MLe6gstFA/fulug8bLIlbYgbsNUt+v5NBaOtZCFw30IV0gMrgQbCaL+0fiUl3arpYv21jOblMsEv
kHv5EiAJC1J6QAVK1ZMuIdO6gEigC99cpp/OQhRQs2CdX5RoSe+DVdNUpLvWdbfp7MeFzaHvKtVt
hlDX0Ad6xTF4Ir6L7D8CxmvFokWP9fLnz1p8VCnz2Cmeo8nAnEkpd9/vt31rWlmAlEXcVKN9I3Ln
1q7D68tlalZsT8cB90owlhTFD62WsLTTNIUBsI7UdmguITeoNZKpZJqXmlqPwI9rU3Cd08dUXlKv
Bpm+EebIhhU4vTY9gvw7UvQcEqeqfKvKf/Vk56y6/0PemeW2sWVreiqFfA8h+ga4mUCJjSSqoWXL
7UuAsuXo+z6e7xhqIPV0R3RrGvVtkj5HpHyszAoDSaCQCSRO2meL2tzN2v/6G8/8YFuBuxTORa/8
jvox+gnyCYqAjbSqKWjKjuG7jvWOLUEUrkchwyocbMDaUb9RxhurYsbhLbeYc3QSdQGWIMXAEmkj
0Zbx3kKfhQTVvI8bfYXChTSLoSqWKmkGAfRko4yTy5GmvWbxZg1SiJx9AT3Apf+gix6V+Ev4ES7d
sAp4lehfcRaiGkdFh7eve9Vo3B1AS/jDexZUNwfjeDl6pIWNGRItRbPtBKUPGDSDtOfH2dyBiniN
RdoMpKO5MTzm3UiNgZwy97vh85lNQn7phgKOCq1fRkbqzIHjVfZ0T5uSV11ctxdtP9DniwZtQbbD
th7ZHrWqAdBnjy0OKdqXzu5QHeN90xUcs5rLBTKggElanmi+c2dkpUX3iTDJOLIpxizyfAoUUbWS
LkwD7maPoVzu8FM78Us6tYuQQ7kdnfod6UL8wiEMmcgJHwM5DGds+C+W2X5wfM0GdacZyMEA61am
lpD8eK6gntqe+b3ZtrCWUWoBzIGbrprU7M4tr7PO+9H75rb5TZ+paMLEY1rgjjKXXt41EiQC7d22
tvB6885vKRbcwC0IyCKKWTxXMacjyN7Pse8RTJsI4ZLkDfeliT5/KGtSOuu3OK92a7dvHx3yvZaB
GVWXXQEWhe3qVQnQv6RdSRe77e8sFt1ix+Qp3I1velDfRp4/aXuzrZKSMXjcUqRbEhLdQkUMbmBR
hbx7VQEkItcTN7czXHcKfp1ji/UdggAi/9LhCjL1B5WrA21+c+U0aKeHMljAM3CW1WCqVwm8tPMU
8ohXUz3h+YOjiDesHSI3XFtEtFkVoT7kfoqWVk7Le6lK6Vs9fItfrXWtlPJGsdx7lAra9WCRNpoR
gVG+K1KgroHNICLIZTxHTPr6JG3SJuFdPC6bhjfpOOY3lLU3HaicT1EVFUB1xein51j40qBFGk55
d56l8VfQOOLfzARGmQB8cruqaF4XhCy5ySKtMV/i+fqJgdNY3pQCXetH1cCaKyRJKennFvTiWa0Y
64bLvBLLW7EBQHB74PXuG2TaKuAmRvC4heAooblz5YFSKI3fuDRKaNYCJ4zW3ChlEhjdTRsBDNiu
Y80GL1ttf51AAu/LBazd4Hu9E+DlJIWGZr30y2XVUDOkODAXfgsTs7iS/SSYRznRPZ2jFOBaBIPT
JQVoBATRPTYsplUGgUHY9XHkYa8ZSdHaK8FFt79hJYGCB3oGRuOTM5VQeOagSIrGhjCEal+tits8
BGTseFieK6a0kqEKYivZM/fQzio9u+7gN0Qu1qMZIc806+uMhpWQsNUXktlBHQ9Ao4dMphrGWW1W
yMGtHLePOAhduDHhqZhsZxRGfHv0yETc10DYqhA5xXL+pXPtVUtT8SJxr41aC6lj1Ns2k/DjaG7D
iEO/CLhyyVaCa1PkM0NXhFFQ8dGMlXfbh4kvWAImRq6lcmVJhgC/5/KAJDfVIeHA8NFw1WCZmdIG
Yiowh+BENnC5uVZCEl5sn5dvQmIrmC6tbeB6m+tytu3G5pLxsR3CSwNrVXj10qdYgI16Q4LkaNm7
Hu3/74YBXJQCDv1rw4D//t//6//813++cAvY/3t/ugUISb6hyLDlhF3An24B6hkCMJMu/bYZaQDN
7gMfhCsAHEH+I6MUIwyCN8IPwwD9TNZVuP6Wock0Eg37XzEM0F40P3TSI2h7AE8rSD5ftLZwikZD
nJa3psJeLamy8VBU54rPzd+YLlrx0WAPj+Y8KdUcqq6szNUk/Mqz3pxZkNnOox7nYN1RbmFYIep2
q+5C6znEYY8m7kgcLW9no8C5JdfbS19tg7mReN/zUZ1BkLTPs7ZV5mXimJzI0q1ccqaGeYRsVvns
0gIOU1itms0zrnXD9BVkRdg/HNXXOu7dcAuYAigcx+WQHBdZPYS9fJeCaRcGTl5R6FCt6eVNaHb5
rB79emaDDgF/o4vJRWeuVj63mKH2ruvOTA9Twl5P+4s6F1RSo0QMoD6qdf1m7EFRVZk+UCZ53TXe
zUgNJG2FJDjpwmSeYHACatNIs8bxh5lsdkTnIGbGubi/4LlTUkggknYxgxwEs7+7iTqjvIxiIF4y
mHGLK3XhqiR7lwArwIRjuXy2lt/sgK7nFvvacWsAO3c6Y6YsXqN0YNRjFkOpEmNjefIdDaz3XkXq
dI/NofyhICVvZgeU6VaDf0tTWRjWyi09Z5UnteM1RI62PCmqBI/RrJQz3kf8yzlVQUgMm5CerH2D
YB1CnssnpxnwwosKedFKRIw7ro8FD7KkkWipsUkWAZO0gnFPdKTufaSBqd4ZiXyj5e5Atn1TXJqp
OVNwRG3A4F5ZICLf5WiB0BoEHFVtzQK+PH4URJE3dqmbNndmm68S01IvKNGVc/FSwnNbUdrPQSLC
VPF6rMtI8EUp09qx/mrJ/tvQYM20XQbbOfFIvLWbBXY4wSuf8SeL2NRsB4gNPA8bkRfdJYkFFLl1
cQcLmqpXs9AcdDo5CJ2CNtJDF2lEZB9jLNjN7Kz6qkNtPw8SvLEwVVr2dMwWkoL4IkQJfhH09YNX
9muU3d7ahEDfCI/LPqn0uS/STtu+XJKfixIQH+V5KdL1PIIFcl/LF1027/QB5UeL5zSPcd6Ccncb
5Wq4+I7jsHVJiHIwd+EMxrb/zWpthWIc2jBxBhRFFzWmAa907l/ub9M0yMaBNsEiJmvz8E1ndomi
M2W4FXjxY0EkoET44693yXYXHKLEQGUQE4jAsGQVD4bDn1GrHo6U3ljdVQFug3Bb+2Vqj80MySvF
C6nao6UVl2pBJEeSmDA/fdO55Y1zU7pDhSkL8ZSJ2TPHFcpnOAPDVWYACTb19ZBFVyat5FdyoH4y
KXxgLhDmhJ6/cfTQVeqyGvtar+5kFqQbILtO374yJz/ZNuwZi4lXuaRe2NBgGuYOfUAsZKYN4cyq
Tf8KLvRFHQfxZd9qKHklOj1Fi2hkwBTfrKmhe/MtRDT70jcIiusTgvugvTtjTRq922I8aUb3kZRs
8sAjcLH4gjbW6td89/h+WVGLkDfBDioIlj1eqK/MmKK8eDfLAAL8LkJ2Kr7loznz81bBB6ut7tKw
Ry41OHOgzbXRud/hmpcLo/awI5Dee13ULdgijypNwcGFCT8SA6pokcIb0/kwIEdYtBZqzx61pK94
/rVluh8VXYuAURETVb5WXhghKZlp6yyUaMxp5kuYXEshBmWFDR5pBNcSTnqtKiEP6sbuPYYwFYIg
326uzH7Ub8OmM1ah6z41oGs3ue55cxkiEAgmCRkNPnCEDvTqOb7dxs2goCzN4YBLOSLZonGSC+70
b3rRfeMdSeIqH2m075BARjzn2zcdyeP4CCbqedfz7ciZ0l4GwEFIyle5meTXyWgqc2uQ85nnJPdS
6Pcz3yjiRZf70KkQSfQqVp1kWRcfWSTYQAbg3oAp4SAv86aG+1+SqGbY7qdQgmSL4lNZuBIuAF2o
8K7CytRMYM90sTUjtzxbUFqRT1Dnd2Wqfg5L90kj6mQW2AoycmWET5YupFDCm1oy2nlSWP1FJNsc
khZUCkuK4KB5j71k1W+SwFqNCv6y1EK4HljFssZJkEC59DU/H11/iephQ4BjIucpPieoXY5OjGwY
daVw67vUagFhpHqtJViLGQFz58hIrbQOKa/eojfMS++rN86aXMG/RS8aMFAa1LHcGdB23e/9p8bL
89uuTh3ea7k7V5FVORB0Z3qjtMtWt98SNqwvDTPn61Wx6mlC37qK/LlVB8oMUrQFrx5Y1LYw7zBp
z13CdjVI9F2FlV+uXBVjl4E8hH5Q77lO4GDUOXxmuHGVExKyS1jDdZ7RSBmNb5UJQNTpSnIhaw8s
dZh1QxstpNxabzcJb7t+1prNh1qRutXQbLYnQeF7wJYUWsgzrPQS91os3rJUIsXRw71x9C6raKhW
ZVj7FzE36kxumgHuF4mtRYObdsd+0f3LJJXp2sQwsbHpnZVJ/2j4tsaiv/JC/JnKUMF1UTYuvET9
0qgqVvcW+aZEpLythCDWcRRiMg3tfZzid637X12NSFUzcmn9kztYOMo7PffeVI6xJkT2Y0aLZhZQ
cy3QugZy4kGpdt+5iutA1qmsmZQiW9QDbEnKok7nVU08SK9jo2KanU4rFPC6Ke91672twygKR3Ra
shcjvEPKO+reXHcoPtUU59SRVJ/LLCQvW85JQsjsfJ0riDGd7iHuqgcLNI4fhErHdYjuJgXJgb3A
dWy4C0O1v9up+8WNK/8iC9H0pWP8AeX1fTAWQmwX0wTnKFy6qR4LefJ2OarDIzXz92503vWq1lw7
pLJLQ9cukcJ/Itiuu6kh+8QMddmBUJm+Vy2HlsYk3Z9vEroHOBfmNYzrG/a3B4u40eeDFNfXsjus
tt84Nno3zuh0wmrWQ6QXqmRTyTomhCNU4gqvh5h+37k9jpvtwSMhahVWugvPcS5Sp8qvMjm7G5BT
eFmoIBiW5EvciLDaEXQGfDwzlQPK7BW6tZ33Ru+iAZx7wO4p5ncl2WOeVPEmhRS/UMLu86ihT5Zx
Cb7QRZPBHzt5mfYSbo2eihcwXCipaOxromcIA1Z95UoZ+lXpde9xDOhnTYWSw0K/ARlYP2+0VazC
/s5kj6zoEVcBN9MXLR5/uT/4pEp0CPKswVvlun9jFR2y3OQarUm1lGjwXkHVL7RmAYUuplFhcObW
SYFrmq7NB6RTtVyrc9Unvt5Va6wea/mbBTwEQqIYAFG2AUxrGXNtBLmNAxiHNn810NW7PiCphnAw
y+3nuu0Xy1Y85ZpxXFj+iG9Z3Nw6+LavXN1aK/mTIlpKJJh3ayUeP+YbfDiUZTvE5jKIWtoLwxvN
4dKDfo5+wuKoTSmScYBR2P6Snt42zqMWKPfS6DhvEGndx6qPSrEdZrpHGrDfeDrZ080ylmsmHkXd
0k9Tix6WcRXznqKPFXhLex1JTYUoPPwQjrZy6crWKtPc9xJYqIEh1vcuNfGV75OLLl+7ehrNvfCt
lb2ta4SeLkLwPM4f3Ia8F2sM4VXJ1dy3XQqKerweLaNa5ElRzkzczVw5sRd2TLRNO9LZijIcK7lH
LztVi1ckcvJSo4ckOqhV2Tg8dEwZn+SsmxvwhWy40QunB2WsFARcoZd/YFU3KBJsadam5nnb6IIf
SjwO1WkKNNonFDfkv1gr2tLehRxWyTIqg/xCYD4oNNFIiFvB2hbqZswKqtaZ6TloN/xvjeDYF35x
VaTRTZVn4TxQE+r4YnhfkDx0nhgV2d+KxnlkVXDlZcjn2ZqgNLxDzErnkGllKHZCcU9xopdWNTdg
WyycIEWAJsiNpv6eUKXgfYUd+6KUUR+7KMBwEPlkB7W2JAnuW1WDmxeII8G764jeNJGnYRzdcnvX
MunojSd2r+yscjpleAQMXzG8+cwB+dgNIaimJfXzAin2LOoQARGNHM7ACXGOtzAMKlDF1rB43gxW
Ii1sUrVmtp48VqYnLSXPvOhM2lFxuvRku0NRJGw6ZWMxspmXsEqrpbHKG3sV9om25Pw3cHUFYuvw
CB/pfss0xel7rpQgqK5TKZ5nmtB0OuaNkjvBopKKu54Q8xVlFdZFGW1vS0X7mFUXMorzJXlIBQLU
FOjf1rSZBCGXkGKrCS28QTua3a9RU495g4agiDtEflJ1aqZ+XChQpMuZDj3tdoszNGR2h94Xnc/K
Tq03ete5l0Hgzoewra9Vu9/QH9jgIqZd9LnLkTFE6BDD+1dq+5elMKiUgwkM3WmkDceYCWpxr43R
495qI+hsi/7jqjCDdVUH5mrI2k96BxyAKS+llnotsfepxJrbPE+peEfkX0Q/JEtfzx884QDh1NqD
mZbJ1ej4S9IooleeZz+ZQmw4bV1TMf9EPnKEYehVKPuYiXS3KPmtYjF2G+PhlQk5htD4lnBo5GuC
2Im10gt6epfjPeRH3S3/e4u9/VK1IMv17ne3qNGqdOknrLZ0uvrY5nKjV64Xk8QR3RU0WFJPu4FA
hvOVd1PEy65BsiQF6VetDj7Hlb7ssdCm9/tZUbKHCu3CzJAk7FfkV97JuIwe4xz8DhDN+AUcKsjj
R2yVB2rYt123W2lhb9mz2EFKXPn+XDLJlmigX/pl8MAz7Y7E501mJnSwgvuglO9kE4SwWZuugug6
c8qLChjknITDT0MGUaI2gUpy3CBih8StX08+CbcvP7kNuoj6FYGLjb7lsJgeokBtsiLqb+2ClPam
Ud8HwArQAXihRR/i2PpmG+k75KQPBnT9oQZQV8zgQ4PS/ryE+Tw0xduhwpNl1A2wDH8ol9mY1JSk
+A9rNcePK89gI1qzguc9B+xjb8S4G9NZ8JyPGmbIZQcwmdAeHuvxrSdlD7IZP5i+DF+uHr9y3Jnn
3BBzOYdrg9W6V+r6PJXDhdwEEnCN1C+22zut0MUkNCJDh7Koz6ya4oOP3I7FbTdC0PM+0iwHIohM
GFGYMORSi1B0aAeiqvNubuM63NWqhAau+9h0NjwlNh0dBIaV0iy/bGjAu15zZRBxcp4q5Oq5GfNA
bmFWm1j3Nf4aQPpcroXgtRBKscBdKVmD7V93T/38wevIsOChZUBdL/pzOQjvosRF18153OvRezdA
VtQWTGzYNo9CaqvKw0ygvRm+tHOY1SE+FuVqkNuWeyUM50Vt35BW1iOrzBZRZd6XKGbOUyylLqL4
fRu6j7XrrCUn1+dNjN/10H6yviT1PI3aj40MwhhGdyV59EiREIZ46VIKuu/DsnDqL56lfJO5KvHw
H+8Vuu+2mt5LBr4X1Fh0/ir9JihGCXxSJ3UQByJd0u6F096sSCGSCjkKl7DKi8utonlNRanKOhRx
ysmlWxCglIU9SeJNv6hq25/F3VWTrxuhfi4K853eJI9jCnMzNO7UovPPA3v8qKYrE7067j9UgDEy
c0J5Ptvl22aQrxw5/JhJLJME4z5IkcJSw5POM2BO+oDOJtaCq94j+hbW7xspAN3DzjDIIbvQEP7u
J9I3J4PdqsYWNqrmNW1eE/+CUT2XU3ftZiDztAOTRebzKo/cp+Cd0yBRJjM0uooN58sru3JLTDkE
xThDkAfxuMVoQNl6Zz6jlmLbkoJkxe0tjildr84TNhKxtjzhykA+lyv0+yOeEOeuFl+FWUQxiC3K
7EsYyWs7H/3LsAJm6Z0ruQFqjsGQZ45c449SXfYN5qT5YHHtmbNhgLAETK3MUveaOy+88lpPXdTk
lJ4rj1giqEszvXFr/LC0jOK3i2cYabvLQjx8ETTblGt6fh+o1jqrNWBrxynmIX3AmWOs3AQVZKlz
gaF/Gec+1/QMBhYFVn3uzyMjipaOokN764t1Df393O9U2qZcwudBBCcxVFxkHdZ32QZhrdwYdDhp
xhnHkrsoLZO3UdhemiNeI57fhBcjEdnkDhLqUXZ6dImt65dSmPJxEaP9TuFCZ1EHLVeWPnJ78DSu
vE++ieg/VlhfhKfh8qr0wywBQSc1qb0VXsY1b/4lAslxHukiJi9IvXkUpA+aTf4Sb45yFnZZcWEp
n8lOoBjHQ0uN4sexUeMFwktzniYiiYeCVFOJGink93pvUiai+dfLCBqmXWPF1RdPpdd2145Uz0oC
Ac4zxydaLcUyqUCepXfgu2kLQGzm/fn2DajIdYoAnyCfMF2FSXDzygJ8CUCKuolwREXmSiaV+/BW
sOwgijWY6bd23Wyg0+FFhgjzNssSXtsJChAxJQNWY7ME1OO81etoLtpOkJe+oHISjRsZdypMypqP
jlgx2GNar/RXftJc4EMaCl7dgmgMLn/4Ifle8S/TIr6p2DHmqRaSBcfdNJM05Q5OUDyDCful1tTP
ljQ2GGJCsJM150GnOO4s3jQBlABEupscRwzcJm3SDeJXyqcX4iiKG+B33cRsjzYXXPHDz1hDFSXb
s61vt18bHggxVBeDA7sY7khh8CFgql9gEziLRpA1ykpB2JTjzFG1HX33MHqXSQXGT753EUtXyejG
r8ziCxteGqsg+wYMez6n7ThH0KwJRSuvMe+4DVO8WVpJvc+wmzKaFOl68yFTnHc5ySFynzpLI3K7
c60nJzGjzuKqvzdIUluO+TwMPPsKKgxGJjZvRpp7xKRUJi9LM8d3Sxuv8M1YR22aXUB0bBaYlSiX
sQ0/rSmbZWv4lJayRSjD6BHu0V6+spzlF1WOsM9kmZAZhwDyRdJ2YZR2I2NicovcMLqlV/cU2TVU
eh+vmpDnWAxt6NxEZLbM8PdZ5CGlgdG35tWouG86XlsLy5WIeWzxNatBclfWmNVP5F4lNHFtjA0R
4mUcZVCfwc+deRK49YwMJDo6nYGoz2ssFCROiJlHduVbVvqWEnFpwW2G8iLwVdHLyPwPHPzWNZF+
IMqtTf5EUr9RnPS7xONylQPvryxfcBXgjPqyui6xTr/xKOFwYseOgXggeikXbeV/hBUicpmc4k3E
DW9rt3BtglVV5dKc2FE9okVaE+3ZK/o65kwJlMLDWwBpnGyJ3G2l+mAWTnJpqBCcqS2gaA86CFTb
XGuRRhsshcRcSiqmJW0+6/BUCfp+ZTkBhsswVTjrO3UmK7V+HcUYVHlNcS5bxVe64ul57WOoJ9n2
Y479QiKT543lDxQsRYFATl790m+GByIXa3w/K3+Z9+EmUKro2vaNDxaI1zwanqyOu/3Xa0RsxIMb
F9Gc41D/QrlUNQRnhxsV0zVooablrwO1DS9HjOp49bzmoy/20i9+yLGuvXNVN+T79tdhT9yX2z9p
ifpd6HuS/pVt/eIAh+MtyN0aunXKCFk8up4VEHoHMNKwr9bYjc1aqmWpJE3K8EE9MBczhLlV+e5f
nsGDH3n0kqhxg/INgLl16+VfsuoyrIdXHvQv2BaCuQ7RQIVwYUEGOT7xI8jSVjOq3hpjP06hzu2X
dZ3Ht+ik3mq66d/YZmMtOTFHuIJ5ja+NZi90vA2kaqg/JJn5FGjUH6ZerS19IEHRU8x7pxDSrOiG
t+NdIrveDETFIYwFpxia9GSDxS4ZNuTGwZq/rWRMNJpO0m4NsMWZF1Zv82JQ7+AgXGUBDaMQ85dZ
jrkdiCeFxHaK/yWi0EOW8N//EP/OV27NMvD8+h//cfBPt8HXMquy7/Uv/9bFU3a3SZ6q4790MHL1
j+0fe0/ZfFNvDv4B6hzRlPfNUzm8faqamE+x/0XEX33xp4zEh9wP9IYXS/2Q/b/9pV8P9D+etp/r
Ycif/v63zTd8lOZBVZfB1/pv+z+6+vb3vyk4jbInDrhJ2w+1/X1+NUa84dduvjG4ZpzpMDzg7HCh
0AfXOFPiDJH87o/hA52ZvHMguus/mEv8vGdz9Fez8Otf8Mdk/2o2f/UL7OZHTIJp2+A9U+eAmRQB
LLwsLdmSQUaez4Eun2GUptH1dRQqIYVj9bTmADI3wMfuYx3N6L+yFOwzKGXYkj8jnB1NA0JGLhiq
VQ0tGivltKZBkenQa+KamLYczDN56yjNo4EwDe6ew+WgmWeIP+hsMBmmQRjFv2kevmZNWotzyyOD
7+BcEOrBf2YKjkY4OBUUA9gZbggdQvShRzuCKaDFISuCNIeBvOAzntZScHBc2srC/plpODpgn02D
c2YpgIqiAtGgEYjf82hHYEokShSel6C/lEqnNQ37HTH5ZDDODJn2AySerc+VsBd6Pg+afsbTlQaQ
KGmEkPjU5oHlADNr6sGga6x6hNI6Fy+/pNj4z2dBV86oz9gRssKKOMlZgCssWhPTNoVxZpo6NjEo
pbZhZccVg31mAPlxnwryly6cZk5rU4izgWbaxGmgKLBVHd60yO/AYERs/oPVIJ9xRXA27A/QEzwi
YUUKLGfaaoCKbhqWpgikjQ6YGPD5NHA0cJFoeJ7YDtZj4i49rdXAVyeYftMmwTizDZzpgIYd4Eas
UY8mQRTRNl01Av5MbpQT3BJ8PQJwmjYNXJcYT7IlkIlzbwoxw/O1wAFJObHtL8r/vrLp6Lb/8yWx
vyynHgyadWYZojPOV835wFF5NAvyGcpSkEo2DJN1ipelwZc3eU/wmtARD8iiB6TJ6ExfTAMVhUpN
AQ95J4k5rYMBrwp0NRN3hH5GZjpNQdnigETFc/yUMM6Yau4P8f7msjy5J5UonJAaTZ0Gk8pIKCcc
JCSgCRbzenAwsCWonKiyBQHhBI8GhyQRVCXTpwEnGVopImOJhFRha/F8GsBaoDCgQNdRYZ3iXclq
UIi2nT4NvJVoZCh0k36yGpgGHpfEKpIfi2/M6W0KqMEiDnHaXcnJIM5/E/GJIoqCo+MRXE5Yk2JF
eKJ10/62nDwPvCYojCyqD5lL0zKPymiBP8LsQVsjGGea9e8CW/6yauAjO1vHvGnLwTwDUANL4cVg
4BPh8FY9OBrMM45FPGFAfM1dgXlatyXTQEtj8tFgneH3K/xuBGOE7/voohBHg0Ci2RnbSppNc2rT
gD+t4KdNXQ302hUAuN0siFV/sBqsMwwfaHkT4ciT6hT3BN4ikytI1rxB8WSCyQtHWnERHMyCTfHE
FaKSyo0H5OmBkAizBTN22lIwWPFAKRoXBSnSvCqOJsHgtfHnuXCKT0tMrPTdRp3QmzDO2FZ0o6gH
FBK+jp+WANKg8RgsomnkyXV6SCwVJHKvyatBP+OgtcRZK55U6P+PVoN9JprliDqNHzvm1M5H8Tae
/MTm2SSicy2QWNGQE6v+4GQwuUbw6hbWCJwLp3dA7oon4ZU47XDQz+h3cQNoBDxsr4oX8wBji8cn
55DAYk/weSlusMkXBWckr2vE10TBUhy9WA7U0rwu2TY2OmRanKdWNeyXw284HUyuQ8wsLFAnWhDH
tTRtHMXBKEDe4fanuBxEY3X6rqAxi6EHqtttc5J5PTgdOD0oGCgvd4yG3bSfEKWBI17cZVOnQaUB
gUyTEmmPqxxOgwrawHWJx+S/tYv9lw+r/ab4DYcDkwDMSOoJBhkvNwVNPWz/fiAyp3dXUDmIrurU
1QDeQAnJSsDXkFr6xctKw4eIYA2HmHaRYHSCLysQIyHdmnpjag53BCE4+xLpcFNo6hkeIThiwK89
VbgBk+7JhQNng42ZtGA1UVFvYZWDI1I0L6mbwKWImdiCU6dVR+4PBx5DU5eDwluCsoCXpigOjmEX
5YwOBvMkCyDyNNEnUxEU02nToIkmrTCYtVUqhJfANH/Oe54+DWDXaQLTgnHwGwoHADaSMH7wvo5f
V8J2jafVaYIu+y0xeRI0+nY07Onhimf2z44GwTHfPrJP8bKEVu1MPha0M2AGwTqH48ddIQC9g+OR
45PmIKfnrn+xO45PqoK0VEJmph8LRELBZzINXcj4XqANtO2IIUPat+/bbX/eSU2DgFAnX5bsCA1x
EXoK3k4/adUoZ+AxP0DIU9wTZEZMf04oZ0wlna8/6G9He4KrEhIgm+JEieK8qngRTj4eFdhtzAEd
SmI1WfvHR4PMVWrR5/6jrjqtwmn7mphMflOhQFMeWiDTxNbTjjlcC1iXAsNCgWSixGNjN+n/1MHw
T/ylP0QYMz+Ivy2EUiJ4qp5pOF79Cz+0CS8HeK6uoN9/8BeFGmM39I4zJP75HwfP160u4tkf/tBJ
bH/O/l/f/4Ivf/TBz/rxW/34Py+Dp3JTfvWH7R8M+48ppC9//xtDPW6e8793kog/P8cLCckfxeKv
hr0cCJV5PuyeEDN13OtNuvE23cEn3itZJg89ZPXhR951YKaOe7cpDz7ungAwddh3m6DeJIcj79iI
U0f+zLDppvKD598fW39H//0do3vIo44H35LGpg7+cRNthqNZ4ZPvcMGpgz9kPxl617CdPnTUMOGH
XycffMexnT76Vz/wjr/OHSdp6tjv/GBssuj469y1q37D4N7xyDvIf+rIazwKjo6RPy636WP/bA3u
YLjJY7Ppj3bOrkidOvBdELzclXtWxuSxObKrTXS0APcw9e8YPD04twUCviUQTB36Nhg2WAQef+5d
Pfw7Bj/ek3sh3tShr5tkkxxdZkzKDvqbPHjGYXK4BMGGBYo0eeSNl/3kENwX3r9h9Bcbfo/7TB36
qtvUTz9+fyErFa+FLSN+8sjMR/TyY+84Y5MHf6QyOV7de8bu1LEvsyjaBN+O9iVnt9BRTR48QNz9
8rbcQ/xTR79o0uN7eE9cnTxy8L358dvvlsme3TJ14GUTvbyD9yDO1LEXTPTR4t6jZFNH/p9ZkpVH
R8leXDV56OjFPbmXdE4eOXhx/O1JKVNHFl/ii1W9w2UF5+V3DH8w2fuhf8N+fMii4WCn74cGQpz6
qR+yuj5aJPvBnemDvxNnSHqwuHeDC/bh1E9+G/xsYGX6wGtKqYMacP+ZgVGmfmbx8vOaowW+Hx5Y
fOrw76gDf4yytaDYSu4VAJ5fj/wz1OMPG4nZX+A4r/4F0Bgx8Nf4aVP+4/8CAAD//w==</cx:binary>
              </cx:geoCache>
            </cx:geography>
          </cx:layoutPr>
        </cx:series>
      </cx:plotAreaRegion>
    </cx:plotArea>
    <cx:legend pos="l" align="ctr" overlay="1">
      <cx:txPr>
        <a:bodyPr spcFirstLastPara="1" vertOverflow="ellipsis" horzOverflow="overflow" wrap="square" lIns="0" tIns="0" rIns="0" bIns="0" anchor="ctr" anchorCtr="1"/>
        <a:lstStyle/>
        <a:p>
          <a:pPr algn="ctr" rtl="0">
            <a:defRPr sz="2400"/>
          </a:pPr>
          <a:endParaRPr lang="ja-JP" altLang="en-US" sz="2400" b="0" i="0" u="none" strike="noStrike" baseline="0">
            <a:solidFill>
              <a:sysClr val="windowText" lastClr="000000">
                <a:lumMod val="65000"/>
                <a:lumOff val="35000"/>
              </a:sysClr>
            </a:solidFill>
            <a:latin typeface="Calibri" panose="020F0502020204030204"/>
            <a:ea typeface="游ゴシック" panose="020B0400000000000000" pitchFamily="34" charset="-128"/>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3</xdr:col>
      <xdr:colOff>406400</xdr:colOff>
      <xdr:row>32</xdr:row>
      <xdr:rowOff>19400</xdr:rowOff>
    </xdr:to>
    <xdr:graphicFrame macro="">
      <xdr:nvGraphicFramePr>
        <xdr:cNvPr id="2" name="グラフ 1">
          <a:extLst>
            <a:ext uri="{FF2B5EF4-FFF2-40B4-BE49-F238E27FC236}">
              <a16:creationId xmlns:a16="http://schemas.microsoft.com/office/drawing/2014/main" id="{86857D15-5091-484C-8863-AE9701516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15</xdr:row>
      <xdr:rowOff>0</xdr:rowOff>
    </xdr:from>
    <xdr:to>
      <xdr:col>7</xdr:col>
      <xdr:colOff>596900</xdr:colOff>
      <xdr:row>32</xdr:row>
      <xdr:rowOff>19050</xdr:rowOff>
    </xdr:to>
    <xdr:graphicFrame macro="">
      <xdr:nvGraphicFramePr>
        <xdr:cNvPr id="3" name="グラフ 2">
          <a:extLst>
            <a:ext uri="{FF2B5EF4-FFF2-40B4-BE49-F238E27FC236}">
              <a16:creationId xmlns:a16="http://schemas.microsoft.com/office/drawing/2014/main" id="{73CF4166-41BA-4ED7-9629-85EA5FFCE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136576</xdr:colOff>
      <xdr:row>50</xdr:row>
      <xdr:rowOff>35579</xdr:rowOff>
    </xdr:from>
    <xdr:to>
      <xdr:col>15</xdr:col>
      <xdr:colOff>170240</xdr:colOff>
      <xdr:row>98</xdr:row>
      <xdr:rowOff>80836</xdr:rowOff>
    </xdr:to>
    <mc:AlternateContent xmlns:mc="http://schemas.openxmlformats.org/markup-compatibility/2006">
      <mc:Choice xmlns:cx4="http://schemas.microsoft.com/office/drawing/2016/5/10/chartex" xmlns="" Requires="cx4">
        <xdr:graphicFrame macro="">
          <xdr:nvGraphicFramePr>
            <xdr:cNvPr id="2" name="グラフ 1">
              <a:extLst>
                <a:ext uri="{FF2B5EF4-FFF2-40B4-BE49-F238E27FC236}">
                  <a16:creationId xmlns:a16="http://schemas.microsoft.com/office/drawing/2014/main" id="{EF2314FB-2FD6-44CE-8D27-4043A1CC308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2" name="正方形/長方形 1"/>
            <xdr:cNvSpPr>
              <a:spLocks noTextEdit="1"/>
            </xdr:cNvSpPr>
          </xdr:nvSpPr>
          <xdr:spPr>
            <a:xfrm>
              <a:off x="136576" y="15008879"/>
              <a:ext cx="8504564" cy="7970057"/>
            </a:xfrm>
            <a:prstGeom prst="rect">
              <a:avLst/>
            </a:prstGeom>
            <a:solidFill>
              <a:prstClr val="white"/>
            </a:solidFill>
            <a:ln w="1">
              <a:solidFill>
                <a:prstClr val="green"/>
              </a:solidFill>
            </a:ln>
          </xdr:spPr>
          <xdr:txBody>
            <a:bodyPr vertOverflow="clip" horzOverflow="clip"/>
            <a:lstStyle/>
            <a:p>
              <a:r>
                <a:rPr lang="ja-JP" altLang="en-US" sz="1100"/>
                <a:t>この図は、お使いのバージョンの Excel では利用できません。
この図形を編集するか、このブックを異なるファイル形式に保存すると、グラフが恒久的に壊れます。</a:t>
              </a:r>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ransit.yahoo.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tabSelected="1" zoomScaleNormal="100" workbookViewId="0">
      <selection activeCell="B5" sqref="B5"/>
    </sheetView>
  </sheetViews>
  <sheetFormatPr defaultColWidth="8.625" defaultRowHeight="18.75"/>
  <cols>
    <col min="1" max="1" width="20.625" style="17" customWidth="1"/>
    <col min="2" max="2" width="67.625" style="17" customWidth="1"/>
    <col min="3" max="16384" width="8.625" style="17"/>
  </cols>
  <sheetData>
    <row r="1" spans="1:2" ht="36.950000000000003" customHeight="1">
      <c r="A1" s="56" t="s">
        <v>402</v>
      </c>
      <c r="B1" s="57"/>
    </row>
    <row r="2" spans="1:2">
      <c r="A2" s="55" t="s">
        <v>7</v>
      </c>
      <c r="B2" s="55"/>
    </row>
    <row r="3" spans="1:2" ht="42.75">
      <c r="A3" s="22" t="s">
        <v>8</v>
      </c>
      <c r="B3" s="22" t="s">
        <v>208</v>
      </c>
    </row>
    <row r="4" spans="1:2" ht="28.5">
      <c r="A4" s="22" t="s">
        <v>9</v>
      </c>
      <c r="B4" s="22" t="s">
        <v>350</v>
      </c>
    </row>
    <row r="5" spans="1:2" ht="57">
      <c r="A5" s="22" t="s">
        <v>10</v>
      </c>
      <c r="B5" s="23" t="s">
        <v>627</v>
      </c>
    </row>
    <row r="6" spans="1:2" ht="171">
      <c r="A6" s="22" t="s">
        <v>11</v>
      </c>
      <c r="B6" s="23" t="s">
        <v>349</v>
      </c>
    </row>
    <row r="7" spans="1:2" ht="85.5">
      <c r="A7" s="22" t="s">
        <v>13</v>
      </c>
      <c r="B7" s="22" t="s">
        <v>621</v>
      </c>
    </row>
    <row r="8" spans="1:2" ht="36" customHeight="1">
      <c r="A8" s="22" t="s">
        <v>0</v>
      </c>
      <c r="B8" s="22" t="s">
        <v>618</v>
      </c>
    </row>
    <row r="9" spans="1:2" ht="55.5" customHeight="1">
      <c r="A9" s="22" t="s">
        <v>12</v>
      </c>
      <c r="B9" s="22" t="s">
        <v>619</v>
      </c>
    </row>
    <row r="10" spans="1:2" ht="28.5">
      <c r="A10" s="22" t="s">
        <v>209</v>
      </c>
      <c r="B10" s="22" t="s">
        <v>620</v>
      </c>
    </row>
    <row r="11" spans="1:2" ht="42.75">
      <c r="A11" s="22" t="s">
        <v>403</v>
      </c>
      <c r="B11" s="22" t="s">
        <v>641</v>
      </c>
    </row>
    <row r="12" spans="1:2" ht="128.25">
      <c r="A12" s="24" t="s">
        <v>335</v>
      </c>
      <c r="B12" s="22" t="s">
        <v>410</v>
      </c>
    </row>
    <row r="13" spans="1:2" ht="42.75">
      <c r="A13" s="28" t="s">
        <v>425</v>
      </c>
      <c r="B13" s="22" t="s">
        <v>411</v>
      </c>
    </row>
    <row r="14" spans="1:2" ht="42.75">
      <c r="A14" s="28" t="s">
        <v>426</v>
      </c>
      <c r="B14" s="22" t="s">
        <v>412</v>
      </c>
    </row>
    <row r="15" spans="1:2" ht="28.5">
      <c r="A15" s="28" t="s">
        <v>427</v>
      </c>
      <c r="B15" s="22" t="s">
        <v>413</v>
      </c>
    </row>
    <row r="16" spans="1:2" ht="128.25">
      <c r="A16" s="28" t="s">
        <v>428</v>
      </c>
      <c r="B16" s="22" t="s">
        <v>414</v>
      </c>
    </row>
    <row r="17" spans="1:2" ht="57">
      <c r="A17" s="28" t="s">
        <v>429</v>
      </c>
      <c r="B17" s="22" t="s">
        <v>628</v>
      </c>
    </row>
    <row r="18" spans="1:2" ht="28.5">
      <c r="A18" s="21" t="s">
        <v>622</v>
      </c>
      <c r="B18" s="22" t="s">
        <v>415</v>
      </c>
    </row>
    <row r="19" spans="1:2" ht="28.5">
      <c r="A19" s="21" t="s">
        <v>336</v>
      </c>
      <c r="B19" s="22" t="s">
        <v>443</v>
      </c>
    </row>
    <row r="20" spans="1:2" ht="99.75">
      <c r="A20" s="21" t="s">
        <v>1</v>
      </c>
      <c r="B20" s="53" t="s">
        <v>629</v>
      </c>
    </row>
    <row r="21" spans="1:2" ht="57">
      <c r="A21" s="22" t="s">
        <v>2</v>
      </c>
      <c r="B21" s="22" t="s">
        <v>630</v>
      </c>
    </row>
    <row r="22" spans="1:2" ht="85.5">
      <c r="A22" s="21" t="s">
        <v>3</v>
      </c>
      <c r="B22" s="53" t="s">
        <v>631</v>
      </c>
    </row>
    <row r="23" spans="1:2" ht="99.75">
      <c r="A23" s="21" t="s">
        <v>204</v>
      </c>
      <c r="B23" s="27" t="s">
        <v>626</v>
      </c>
    </row>
    <row r="24" spans="1:2" ht="114">
      <c r="A24" s="21" t="s">
        <v>4</v>
      </c>
      <c r="B24" s="27" t="s">
        <v>430</v>
      </c>
    </row>
    <row r="25" spans="1:2" ht="128.25">
      <c r="A25" s="22" t="s">
        <v>5</v>
      </c>
      <c r="B25" s="27" t="s">
        <v>624</v>
      </c>
    </row>
    <row r="26" spans="1:2" ht="42.75">
      <c r="A26" s="21" t="s">
        <v>6</v>
      </c>
      <c r="B26" s="27" t="s">
        <v>625</v>
      </c>
    </row>
    <row r="27" spans="1:2" ht="85.5">
      <c r="A27" s="22" t="s">
        <v>205</v>
      </c>
      <c r="B27" s="22" t="s">
        <v>634</v>
      </c>
    </row>
  </sheetData>
  <mergeCells count="2">
    <mergeCell ref="A2:B2"/>
    <mergeCell ref="A1:B1"/>
  </mergeCells>
  <phoneticPr fontId="1"/>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zoomScaleNormal="100" workbookViewId="0"/>
  </sheetViews>
  <sheetFormatPr defaultColWidth="8.625" defaultRowHeight="18.75"/>
  <cols>
    <col min="1" max="1" width="8.5" style="17" bestFit="1" customWidth="1"/>
    <col min="2" max="2" width="20.25" style="17" bestFit="1" customWidth="1"/>
    <col min="3" max="3" width="30.125" style="17" bestFit="1" customWidth="1"/>
    <col min="4" max="5" width="4.875" style="17" customWidth="1"/>
    <col min="6" max="6" width="10.875" style="17" customWidth="1"/>
    <col min="7" max="7" width="9" style="17" customWidth="1"/>
    <col min="8" max="8" width="36.5" style="17" customWidth="1"/>
    <col min="9" max="9" width="26.5" style="17" customWidth="1"/>
    <col min="10" max="10" width="8.5" style="17" customWidth="1"/>
    <col min="11" max="11" width="4.875" style="17" bestFit="1" customWidth="1"/>
    <col min="12" max="12" width="8.625" style="17"/>
    <col min="13" max="14" width="18.25" style="17" bestFit="1" customWidth="1"/>
    <col min="15" max="15" width="6.375" style="17" bestFit="1" customWidth="1"/>
    <col min="16" max="16384" width="8.625" style="17"/>
  </cols>
  <sheetData>
    <row r="1" spans="1:15">
      <c r="A1" s="17" t="s">
        <v>201</v>
      </c>
      <c r="B1" s="17" t="s">
        <v>210</v>
      </c>
      <c r="C1" s="17" t="s">
        <v>211</v>
      </c>
      <c r="D1" s="17" t="s">
        <v>202</v>
      </c>
      <c r="E1" s="17" t="s">
        <v>46</v>
      </c>
      <c r="F1" s="17" t="s">
        <v>47</v>
      </c>
      <c r="G1" s="17" t="s">
        <v>48</v>
      </c>
      <c r="H1" s="17" t="s">
        <v>212</v>
      </c>
      <c r="I1" s="17" t="s">
        <v>213</v>
      </c>
      <c r="J1" s="17" t="s">
        <v>214</v>
      </c>
      <c r="K1" s="17" t="s">
        <v>215</v>
      </c>
      <c r="M1" s="17" t="s">
        <v>216</v>
      </c>
      <c r="N1" s="17" t="s">
        <v>217</v>
      </c>
      <c r="O1" s="17" t="s">
        <v>218</v>
      </c>
    </row>
    <row r="2" spans="1:15">
      <c r="A2" s="17" t="s">
        <v>219</v>
      </c>
      <c r="B2" s="17" t="s">
        <v>51</v>
      </c>
      <c r="C2" s="17" t="s">
        <v>220</v>
      </c>
      <c r="E2" s="17" t="s">
        <v>52</v>
      </c>
      <c r="F2" s="17" t="s">
        <v>221</v>
      </c>
      <c r="G2" s="17" t="s">
        <v>53</v>
      </c>
      <c r="H2" s="17" t="s">
        <v>351</v>
      </c>
      <c r="J2" s="17">
        <v>6</v>
      </c>
      <c r="K2" s="17">
        <v>57</v>
      </c>
      <c r="N2" s="17" t="s">
        <v>222</v>
      </c>
    </row>
    <row r="3" spans="1:15">
      <c r="A3" s="17" t="s">
        <v>219</v>
      </c>
      <c r="B3" s="17" t="s">
        <v>55</v>
      </c>
      <c r="C3" s="17" t="s">
        <v>223</v>
      </c>
      <c r="E3" s="17" t="s">
        <v>52</v>
      </c>
      <c r="F3" s="17" t="s">
        <v>224</v>
      </c>
      <c r="G3" s="17" t="s">
        <v>56</v>
      </c>
      <c r="H3" s="17" t="s">
        <v>352</v>
      </c>
      <c r="I3" s="17" t="s">
        <v>225</v>
      </c>
      <c r="J3" s="17">
        <v>5</v>
      </c>
      <c r="K3" s="17">
        <v>58</v>
      </c>
      <c r="N3" s="17" t="s">
        <v>226</v>
      </c>
    </row>
    <row r="4" spans="1:15">
      <c r="A4" s="17" t="s">
        <v>219</v>
      </c>
      <c r="B4" s="17" t="s">
        <v>58</v>
      </c>
      <c r="C4" s="17" t="s">
        <v>227</v>
      </c>
      <c r="E4" s="17" t="s">
        <v>59</v>
      </c>
      <c r="F4" s="17" t="s">
        <v>228</v>
      </c>
      <c r="G4" s="17" t="s">
        <v>60</v>
      </c>
      <c r="H4" s="17" t="s">
        <v>353</v>
      </c>
      <c r="J4" s="17">
        <v>5</v>
      </c>
      <c r="K4" s="17">
        <v>59</v>
      </c>
      <c r="N4" s="17" t="s">
        <v>404</v>
      </c>
    </row>
    <row r="5" spans="1:15">
      <c r="A5" s="17" t="s">
        <v>219</v>
      </c>
      <c r="B5" s="17" t="s">
        <v>61</v>
      </c>
      <c r="C5" s="17" t="s">
        <v>229</v>
      </c>
      <c r="E5" s="17" t="s">
        <v>52</v>
      </c>
      <c r="F5" s="17" t="s">
        <v>230</v>
      </c>
      <c r="G5" s="17" t="s">
        <v>62</v>
      </c>
      <c r="H5" s="17" t="s">
        <v>354</v>
      </c>
      <c r="J5" s="17">
        <v>0</v>
      </c>
      <c r="K5" s="17">
        <v>29</v>
      </c>
      <c r="N5" s="17" t="s">
        <v>405</v>
      </c>
    </row>
    <row r="6" spans="1:15">
      <c r="A6" s="17" t="s">
        <v>219</v>
      </c>
      <c r="B6" s="17" t="s">
        <v>64</v>
      </c>
      <c r="C6" s="17" t="s">
        <v>231</v>
      </c>
      <c r="E6" s="17" t="s">
        <v>59</v>
      </c>
      <c r="F6" s="17" t="s">
        <v>232</v>
      </c>
      <c r="G6" s="17" t="s">
        <v>65</v>
      </c>
      <c r="H6" s="17" t="s">
        <v>355</v>
      </c>
      <c r="I6" s="17" t="s">
        <v>233</v>
      </c>
      <c r="J6" s="17">
        <v>3</v>
      </c>
      <c r="K6" s="17">
        <v>56</v>
      </c>
      <c r="N6" s="17" t="s">
        <v>406</v>
      </c>
    </row>
    <row r="7" spans="1:15">
      <c r="A7" s="17" t="s">
        <v>219</v>
      </c>
      <c r="B7" s="17" t="s">
        <v>67</v>
      </c>
      <c r="C7" s="17" t="s">
        <v>236</v>
      </c>
      <c r="E7" s="17" t="s">
        <v>52</v>
      </c>
      <c r="F7" s="17" t="s">
        <v>232</v>
      </c>
      <c r="G7" s="17" t="s">
        <v>68</v>
      </c>
      <c r="H7" s="17" t="s">
        <v>356</v>
      </c>
      <c r="I7" s="17" t="s">
        <v>237</v>
      </c>
      <c r="J7" s="17">
        <v>1</v>
      </c>
      <c r="K7" s="17">
        <v>43</v>
      </c>
      <c r="N7" s="17" t="s">
        <v>407</v>
      </c>
    </row>
    <row r="8" spans="1:15">
      <c r="A8" s="17" t="s">
        <v>219</v>
      </c>
      <c r="B8" s="17" t="s">
        <v>70</v>
      </c>
      <c r="C8" s="17" t="s">
        <v>238</v>
      </c>
      <c r="E8" s="17" t="s">
        <v>52</v>
      </c>
      <c r="F8" s="17" t="s">
        <v>239</v>
      </c>
      <c r="G8" s="17" t="s">
        <v>71</v>
      </c>
      <c r="H8" s="17" t="s">
        <v>357</v>
      </c>
      <c r="J8" s="17">
        <v>9</v>
      </c>
      <c r="K8" s="17">
        <v>64</v>
      </c>
      <c r="N8" s="17" t="s">
        <v>408</v>
      </c>
    </row>
    <row r="9" spans="1:15">
      <c r="A9" s="17" t="s">
        <v>240</v>
      </c>
      <c r="B9" s="17" t="s">
        <v>241</v>
      </c>
      <c r="C9" s="17" t="s">
        <v>242</v>
      </c>
      <c r="F9" s="17" t="s">
        <v>243</v>
      </c>
      <c r="G9" s="17" t="s">
        <v>74</v>
      </c>
      <c r="H9" s="17" t="s">
        <v>358</v>
      </c>
      <c r="I9" s="17" t="s">
        <v>244</v>
      </c>
      <c r="J9" s="17">
        <v>10</v>
      </c>
      <c r="K9" s="17" t="s">
        <v>245</v>
      </c>
      <c r="M9" s="17" t="s">
        <v>234</v>
      </c>
      <c r="N9" s="17" t="s">
        <v>235</v>
      </c>
    </row>
    <row r="10" spans="1:15">
      <c r="A10" s="17" t="s">
        <v>240</v>
      </c>
      <c r="B10" s="17" t="s">
        <v>246</v>
      </c>
      <c r="C10" s="17" t="s">
        <v>247</v>
      </c>
      <c r="F10" s="17" t="s">
        <v>248</v>
      </c>
      <c r="G10" s="17" t="s">
        <v>77</v>
      </c>
      <c r="H10" s="17" t="s">
        <v>359</v>
      </c>
      <c r="I10" s="17" t="s">
        <v>249</v>
      </c>
      <c r="J10" s="17">
        <v>12</v>
      </c>
      <c r="K10" s="17" t="s">
        <v>245</v>
      </c>
      <c r="M10" s="58" t="s">
        <v>642</v>
      </c>
      <c r="N10" s="58"/>
    </row>
    <row r="11" spans="1:15">
      <c r="A11" s="17" t="s">
        <v>219</v>
      </c>
      <c r="B11" s="17" t="s">
        <v>401</v>
      </c>
      <c r="C11" s="17" t="s">
        <v>251</v>
      </c>
      <c r="E11" s="17" t="s">
        <v>52</v>
      </c>
      <c r="F11" s="17" t="s">
        <v>228</v>
      </c>
      <c r="G11" s="17" t="s">
        <v>80</v>
      </c>
      <c r="H11" s="17" t="s">
        <v>360</v>
      </c>
      <c r="J11" s="17">
        <v>2</v>
      </c>
    </row>
    <row r="12" spans="1:15">
      <c r="A12" s="17" t="s">
        <v>240</v>
      </c>
      <c r="B12" s="17" t="s">
        <v>252</v>
      </c>
      <c r="C12" s="17" t="s">
        <v>253</v>
      </c>
      <c r="F12" s="17" t="s">
        <v>254</v>
      </c>
      <c r="G12" s="17" t="s">
        <v>83</v>
      </c>
      <c r="H12" s="17" t="s">
        <v>361</v>
      </c>
      <c r="J12" s="17">
        <v>8</v>
      </c>
      <c r="K12" s="17" t="s">
        <v>245</v>
      </c>
    </row>
    <row r="13" spans="1:15">
      <c r="A13" s="17" t="s">
        <v>219</v>
      </c>
      <c r="B13" s="17" t="s">
        <v>255</v>
      </c>
      <c r="C13" s="17" t="s">
        <v>256</v>
      </c>
      <c r="E13" s="17" t="s">
        <v>52</v>
      </c>
      <c r="F13" s="17" t="s">
        <v>257</v>
      </c>
      <c r="G13" s="17" t="s">
        <v>86</v>
      </c>
      <c r="H13" s="17" t="s">
        <v>362</v>
      </c>
      <c r="I13" s="17" t="s">
        <v>258</v>
      </c>
      <c r="J13" s="17">
        <v>0</v>
      </c>
      <c r="K13" s="17">
        <v>24</v>
      </c>
      <c r="N13" s="29"/>
    </row>
    <row r="14" spans="1:15">
      <c r="A14" s="17" t="s">
        <v>219</v>
      </c>
      <c r="B14" s="17" t="s">
        <v>259</v>
      </c>
      <c r="C14" s="17" t="s">
        <v>260</v>
      </c>
      <c r="E14" s="17" t="s">
        <v>59</v>
      </c>
      <c r="F14" s="17" t="s">
        <v>261</v>
      </c>
      <c r="G14" s="17" t="s">
        <v>89</v>
      </c>
      <c r="H14" s="17" t="s">
        <v>363</v>
      </c>
      <c r="I14" s="17" t="s">
        <v>262</v>
      </c>
      <c r="J14" s="17">
        <v>6</v>
      </c>
      <c r="K14" s="17">
        <v>59</v>
      </c>
    </row>
    <row r="15" spans="1:15">
      <c r="A15" s="17" t="s">
        <v>219</v>
      </c>
      <c r="B15" s="17" t="s">
        <v>263</v>
      </c>
      <c r="C15" s="17" t="s">
        <v>264</v>
      </c>
      <c r="E15" s="17" t="s">
        <v>59</v>
      </c>
      <c r="F15" s="17" t="s">
        <v>265</v>
      </c>
      <c r="G15" s="17" t="s">
        <v>92</v>
      </c>
      <c r="H15" s="17" t="s">
        <v>364</v>
      </c>
      <c r="J15" s="17">
        <v>9</v>
      </c>
      <c r="K15" s="17">
        <v>35</v>
      </c>
    </row>
    <row r="16" spans="1:15">
      <c r="A16" s="17" t="s">
        <v>219</v>
      </c>
      <c r="B16" s="17" t="s">
        <v>94</v>
      </c>
      <c r="C16" s="17" t="s">
        <v>266</v>
      </c>
      <c r="E16" s="17" t="s">
        <v>52</v>
      </c>
      <c r="F16" s="17" t="s">
        <v>267</v>
      </c>
      <c r="G16" s="17" t="s">
        <v>95</v>
      </c>
      <c r="H16" s="17" t="s">
        <v>365</v>
      </c>
      <c r="I16" s="17" t="s">
        <v>268</v>
      </c>
      <c r="J16" s="17">
        <v>1</v>
      </c>
      <c r="K16" s="17">
        <v>48</v>
      </c>
    </row>
    <row r="17" spans="1:11">
      <c r="A17" s="17" t="s">
        <v>219</v>
      </c>
      <c r="B17" s="17" t="s">
        <v>97</v>
      </c>
      <c r="C17" s="17" t="s">
        <v>269</v>
      </c>
      <c r="E17" s="17" t="s">
        <v>59</v>
      </c>
      <c r="F17" s="17" t="s">
        <v>270</v>
      </c>
      <c r="G17" s="17" t="s">
        <v>98</v>
      </c>
      <c r="H17" s="17" t="s">
        <v>366</v>
      </c>
      <c r="J17" s="17">
        <v>3</v>
      </c>
      <c r="K17" s="17">
        <v>47</v>
      </c>
    </row>
    <row r="18" spans="1:11">
      <c r="A18" s="17" t="s">
        <v>219</v>
      </c>
      <c r="B18" s="17" t="s">
        <v>100</v>
      </c>
      <c r="C18" s="17" t="s">
        <v>271</v>
      </c>
      <c r="E18" s="17" t="s">
        <v>59</v>
      </c>
      <c r="F18" s="17" t="s">
        <v>224</v>
      </c>
      <c r="G18" s="17" t="s">
        <v>101</v>
      </c>
      <c r="H18" s="17" t="s">
        <v>367</v>
      </c>
      <c r="J18" s="17">
        <v>4</v>
      </c>
      <c r="K18" s="17">
        <v>44</v>
      </c>
    </row>
    <row r="19" spans="1:11">
      <c r="A19" s="17" t="s">
        <v>219</v>
      </c>
      <c r="B19" s="17" t="s">
        <v>103</v>
      </c>
      <c r="C19" s="17" t="s">
        <v>272</v>
      </c>
      <c r="E19" s="17" t="s">
        <v>52</v>
      </c>
      <c r="F19" s="17" t="s">
        <v>228</v>
      </c>
      <c r="G19" s="17" t="s">
        <v>104</v>
      </c>
      <c r="H19" s="17" t="s">
        <v>368</v>
      </c>
      <c r="J19" s="17">
        <v>4</v>
      </c>
      <c r="K19" s="17">
        <v>48</v>
      </c>
    </row>
    <row r="20" spans="1:11">
      <c r="A20" s="17" t="s">
        <v>219</v>
      </c>
      <c r="B20" s="17" t="s">
        <v>106</v>
      </c>
      <c r="C20" s="17" t="s">
        <v>273</v>
      </c>
      <c r="E20" s="17" t="s">
        <v>59</v>
      </c>
      <c r="F20" s="17" t="s">
        <v>232</v>
      </c>
      <c r="G20" s="17" t="s">
        <v>107</v>
      </c>
      <c r="H20" s="17" t="s">
        <v>369</v>
      </c>
      <c r="J20" s="17">
        <v>8</v>
      </c>
      <c r="K20" s="17">
        <v>54</v>
      </c>
    </row>
    <row r="21" spans="1:11">
      <c r="A21" s="17" t="s">
        <v>219</v>
      </c>
      <c r="B21" s="17" t="s">
        <v>109</v>
      </c>
      <c r="C21" s="17" t="s">
        <v>274</v>
      </c>
      <c r="E21" s="17" t="s">
        <v>59</v>
      </c>
      <c r="F21" s="17" t="s">
        <v>275</v>
      </c>
      <c r="G21" s="17" t="s">
        <v>110</v>
      </c>
      <c r="H21" s="17" t="s">
        <v>370</v>
      </c>
      <c r="J21" s="17">
        <v>6</v>
      </c>
      <c r="K21" s="17">
        <v>48</v>
      </c>
    </row>
    <row r="22" spans="1:11">
      <c r="A22" s="17" t="s">
        <v>219</v>
      </c>
      <c r="B22" s="17" t="s">
        <v>112</v>
      </c>
      <c r="C22" s="17" t="s">
        <v>276</v>
      </c>
      <c r="E22" s="17" t="s">
        <v>59</v>
      </c>
      <c r="F22" s="17" t="s">
        <v>267</v>
      </c>
      <c r="G22" s="17" t="s">
        <v>113</v>
      </c>
      <c r="H22" s="17" t="s">
        <v>371</v>
      </c>
      <c r="I22" s="17" t="s">
        <v>277</v>
      </c>
      <c r="J22" s="17">
        <v>4</v>
      </c>
      <c r="K22" s="17">
        <v>59</v>
      </c>
    </row>
    <row r="23" spans="1:11">
      <c r="A23" s="17" t="s">
        <v>219</v>
      </c>
      <c r="B23" s="17" t="s">
        <v>115</v>
      </c>
      <c r="C23" s="17" t="s">
        <v>278</v>
      </c>
      <c r="E23" s="17" t="s">
        <v>59</v>
      </c>
      <c r="F23" s="17" t="s">
        <v>267</v>
      </c>
      <c r="G23" s="17" t="s">
        <v>116</v>
      </c>
      <c r="H23" s="17" t="s">
        <v>372</v>
      </c>
      <c r="J23" s="17">
        <v>7</v>
      </c>
      <c r="K23" s="17">
        <v>67</v>
      </c>
    </row>
    <row r="24" spans="1:11">
      <c r="A24" s="17" t="s">
        <v>219</v>
      </c>
      <c r="B24" s="17" t="s">
        <v>118</v>
      </c>
      <c r="C24" s="17" t="s">
        <v>279</v>
      </c>
      <c r="E24" s="17" t="s">
        <v>52</v>
      </c>
      <c r="F24" s="17" t="s">
        <v>232</v>
      </c>
      <c r="G24" s="17" t="s">
        <v>119</v>
      </c>
      <c r="H24" s="17" t="s">
        <v>373</v>
      </c>
      <c r="J24" s="17">
        <v>6</v>
      </c>
      <c r="K24" s="17">
        <v>45</v>
      </c>
    </row>
    <row r="25" spans="1:11">
      <c r="A25" s="17" t="s">
        <v>219</v>
      </c>
      <c r="B25" s="17" t="s">
        <v>121</v>
      </c>
      <c r="C25" s="17" t="s">
        <v>280</v>
      </c>
      <c r="E25" s="17" t="s">
        <v>59</v>
      </c>
      <c r="F25" s="17" t="s">
        <v>221</v>
      </c>
      <c r="G25" s="17" t="s">
        <v>122</v>
      </c>
      <c r="H25" s="17" t="s">
        <v>374</v>
      </c>
      <c r="I25" s="17" t="s">
        <v>281</v>
      </c>
      <c r="J25" s="17">
        <v>2</v>
      </c>
      <c r="K25" s="17">
        <v>58</v>
      </c>
    </row>
    <row r="26" spans="1:11">
      <c r="A26" s="17" t="s">
        <v>240</v>
      </c>
      <c r="B26" s="17" t="s">
        <v>250</v>
      </c>
      <c r="C26" s="17" t="s">
        <v>282</v>
      </c>
      <c r="F26" s="17" t="s">
        <v>283</v>
      </c>
      <c r="G26" s="17" t="s">
        <v>125</v>
      </c>
      <c r="H26" s="17" t="s">
        <v>375</v>
      </c>
      <c r="I26" s="17" t="s">
        <v>284</v>
      </c>
      <c r="J26" s="17">
        <v>5</v>
      </c>
      <c r="K26" s="17" t="s">
        <v>245</v>
      </c>
    </row>
    <row r="27" spans="1:11">
      <c r="A27" s="17" t="s">
        <v>219</v>
      </c>
      <c r="B27" s="17" t="s">
        <v>127</v>
      </c>
      <c r="C27" s="17" t="s">
        <v>285</v>
      </c>
      <c r="E27" s="17" t="s">
        <v>52</v>
      </c>
      <c r="F27" s="17" t="s">
        <v>286</v>
      </c>
      <c r="G27" s="17" t="s">
        <v>128</v>
      </c>
      <c r="H27" s="17" t="s">
        <v>376</v>
      </c>
      <c r="J27" s="17">
        <v>9</v>
      </c>
      <c r="K27" s="17">
        <v>70</v>
      </c>
    </row>
    <row r="28" spans="1:11">
      <c r="A28" s="17" t="s">
        <v>219</v>
      </c>
      <c r="B28" s="17" t="s">
        <v>130</v>
      </c>
      <c r="C28" s="17" t="s">
        <v>287</v>
      </c>
      <c r="E28" s="17" t="s">
        <v>52</v>
      </c>
      <c r="F28" s="17" t="s">
        <v>288</v>
      </c>
      <c r="G28" s="17" t="s">
        <v>131</v>
      </c>
      <c r="H28" s="17" t="s">
        <v>377</v>
      </c>
      <c r="J28" s="17">
        <v>9</v>
      </c>
      <c r="K28" s="17">
        <v>63</v>
      </c>
    </row>
    <row r="29" spans="1:11">
      <c r="A29" s="17" t="s">
        <v>219</v>
      </c>
      <c r="B29" s="17" t="s">
        <v>133</v>
      </c>
      <c r="C29" s="17" t="s">
        <v>289</v>
      </c>
      <c r="E29" s="17" t="s">
        <v>52</v>
      </c>
      <c r="F29" s="17" t="s">
        <v>275</v>
      </c>
      <c r="G29" s="17" t="s">
        <v>134</v>
      </c>
      <c r="H29" s="17" t="s">
        <v>378</v>
      </c>
      <c r="I29" s="17" t="s">
        <v>290</v>
      </c>
      <c r="J29" s="17">
        <v>6</v>
      </c>
      <c r="K29" s="17">
        <v>53</v>
      </c>
    </row>
    <row r="30" spans="1:11">
      <c r="A30" s="17" t="s">
        <v>219</v>
      </c>
      <c r="B30" s="17" t="s">
        <v>136</v>
      </c>
      <c r="C30" s="17" t="s">
        <v>291</v>
      </c>
      <c r="E30" s="17" t="s">
        <v>52</v>
      </c>
      <c r="F30" s="17" t="s">
        <v>257</v>
      </c>
      <c r="G30" s="17" t="s">
        <v>137</v>
      </c>
      <c r="H30" s="17" t="s">
        <v>379</v>
      </c>
      <c r="J30" s="17">
        <v>0</v>
      </c>
      <c r="K30" s="17">
        <v>44</v>
      </c>
    </row>
    <row r="31" spans="1:11">
      <c r="A31" s="17" t="s">
        <v>219</v>
      </c>
      <c r="B31" s="17" t="s">
        <v>292</v>
      </c>
      <c r="C31" s="17" t="s">
        <v>293</v>
      </c>
      <c r="E31" s="17" t="s">
        <v>52</v>
      </c>
      <c r="F31" s="17" t="s">
        <v>270</v>
      </c>
      <c r="G31" s="17" t="s">
        <v>140</v>
      </c>
      <c r="H31" s="17" t="s">
        <v>380</v>
      </c>
      <c r="I31" s="17" t="s">
        <v>294</v>
      </c>
      <c r="J31" s="17">
        <v>7</v>
      </c>
      <c r="K31" s="17">
        <v>33</v>
      </c>
    </row>
    <row r="32" spans="1:11">
      <c r="A32" s="17" t="s">
        <v>219</v>
      </c>
      <c r="B32" s="17" t="s">
        <v>142</v>
      </c>
      <c r="C32" s="17" t="s">
        <v>295</v>
      </c>
      <c r="E32" s="17" t="s">
        <v>52</v>
      </c>
      <c r="F32" s="17" t="s">
        <v>232</v>
      </c>
      <c r="G32" s="17" t="s">
        <v>143</v>
      </c>
      <c r="H32" s="17" t="s">
        <v>381</v>
      </c>
      <c r="I32" s="17" t="s">
        <v>296</v>
      </c>
      <c r="J32" s="17">
        <v>8</v>
      </c>
      <c r="K32" s="17">
        <v>20</v>
      </c>
    </row>
    <row r="33" spans="1:11">
      <c r="A33" s="17" t="s">
        <v>240</v>
      </c>
      <c r="B33" s="17" t="s">
        <v>297</v>
      </c>
      <c r="C33" s="17" t="s">
        <v>298</v>
      </c>
      <c r="F33" s="17" t="s">
        <v>243</v>
      </c>
      <c r="G33" s="17" t="s">
        <v>146</v>
      </c>
      <c r="H33" s="17" t="s">
        <v>382</v>
      </c>
      <c r="J33" s="17">
        <v>13</v>
      </c>
      <c r="K33" s="17" t="s">
        <v>245</v>
      </c>
    </row>
    <row r="34" spans="1:11">
      <c r="A34" s="17" t="s">
        <v>240</v>
      </c>
      <c r="B34" s="17" t="s">
        <v>299</v>
      </c>
      <c r="C34" s="17" t="s">
        <v>300</v>
      </c>
      <c r="F34" s="17" t="s">
        <v>301</v>
      </c>
      <c r="G34" s="17" t="s">
        <v>149</v>
      </c>
      <c r="H34" s="17" t="s">
        <v>383</v>
      </c>
      <c r="I34" s="17" t="s">
        <v>302</v>
      </c>
      <c r="J34" s="17">
        <v>3</v>
      </c>
      <c r="K34" s="17" t="s">
        <v>245</v>
      </c>
    </row>
    <row r="35" spans="1:11">
      <c r="A35" s="17" t="s">
        <v>219</v>
      </c>
      <c r="B35" s="17" t="s">
        <v>151</v>
      </c>
      <c r="C35" s="17" t="s">
        <v>303</v>
      </c>
      <c r="E35" s="17" t="s">
        <v>52</v>
      </c>
      <c r="F35" s="17" t="s">
        <v>304</v>
      </c>
      <c r="G35" s="17" t="s">
        <v>152</v>
      </c>
      <c r="H35" s="17" t="s">
        <v>384</v>
      </c>
      <c r="I35" s="17" t="s">
        <v>305</v>
      </c>
      <c r="J35" s="17">
        <v>5</v>
      </c>
      <c r="K35" s="17">
        <v>71</v>
      </c>
    </row>
    <row r="36" spans="1:11">
      <c r="A36" s="17" t="s">
        <v>219</v>
      </c>
      <c r="B36" s="17" t="s">
        <v>154</v>
      </c>
      <c r="C36" s="17" t="s">
        <v>306</v>
      </c>
      <c r="E36" s="17" t="s">
        <v>52</v>
      </c>
      <c r="F36" s="17" t="s">
        <v>230</v>
      </c>
      <c r="G36" s="17" t="s">
        <v>155</v>
      </c>
      <c r="H36" s="17" t="s">
        <v>385</v>
      </c>
      <c r="J36" s="17">
        <v>2</v>
      </c>
      <c r="K36" s="17">
        <v>18</v>
      </c>
    </row>
    <row r="37" spans="1:11">
      <c r="A37" s="17" t="s">
        <v>219</v>
      </c>
      <c r="B37" s="17" t="s">
        <v>157</v>
      </c>
      <c r="C37" s="17" t="s">
        <v>307</v>
      </c>
      <c r="E37" s="17" t="s">
        <v>52</v>
      </c>
      <c r="F37" s="17" t="s">
        <v>286</v>
      </c>
      <c r="G37" s="17" t="s">
        <v>158</v>
      </c>
      <c r="H37" s="17" t="s">
        <v>386</v>
      </c>
      <c r="J37" s="17">
        <v>6</v>
      </c>
      <c r="K37" s="17">
        <v>27</v>
      </c>
    </row>
    <row r="38" spans="1:11">
      <c r="A38" s="17" t="s">
        <v>219</v>
      </c>
      <c r="B38" s="17" t="s">
        <v>160</v>
      </c>
      <c r="C38" s="17" t="s">
        <v>308</v>
      </c>
      <c r="E38" s="17" t="s">
        <v>59</v>
      </c>
      <c r="F38" s="17" t="s">
        <v>239</v>
      </c>
      <c r="G38" s="17" t="s">
        <v>161</v>
      </c>
      <c r="H38" s="17" t="s">
        <v>387</v>
      </c>
      <c r="I38" s="17" t="s">
        <v>309</v>
      </c>
      <c r="J38" s="17">
        <v>9</v>
      </c>
      <c r="K38" s="17">
        <v>44</v>
      </c>
    </row>
    <row r="39" spans="1:11">
      <c r="A39" s="17" t="s">
        <v>219</v>
      </c>
      <c r="B39" s="17" t="s">
        <v>163</v>
      </c>
      <c r="C39" s="17" t="s">
        <v>310</v>
      </c>
      <c r="E39" s="17" t="s">
        <v>52</v>
      </c>
      <c r="F39" s="17" t="s">
        <v>311</v>
      </c>
      <c r="G39" s="17" t="s">
        <v>164</v>
      </c>
      <c r="H39" s="17" t="s">
        <v>388</v>
      </c>
      <c r="J39" s="17">
        <v>8</v>
      </c>
      <c r="K39" s="17">
        <v>47</v>
      </c>
    </row>
    <row r="40" spans="1:11">
      <c r="A40" s="17" t="s">
        <v>219</v>
      </c>
      <c r="B40" s="17" t="s">
        <v>166</v>
      </c>
      <c r="C40" s="17" t="s">
        <v>312</v>
      </c>
      <c r="E40" s="17" t="s">
        <v>59</v>
      </c>
      <c r="F40" s="17" t="s">
        <v>270</v>
      </c>
      <c r="G40" s="17" t="s">
        <v>167</v>
      </c>
      <c r="H40" s="17" t="s">
        <v>389</v>
      </c>
      <c r="I40" s="17" t="s">
        <v>313</v>
      </c>
      <c r="J40" s="17">
        <v>7</v>
      </c>
      <c r="K40" s="17">
        <v>53</v>
      </c>
    </row>
    <row r="41" spans="1:11">
      <c r="A41" s="17" t="s">
        <v>219</v>
      </c>
      <c r="B41" s="17" t="s">
        <v>169</v>
      </c>
      <c r="C41" s="17" t="s">
        <v>314</v>
      </c>
      <c r="E41" s="17" t="s">
        <v>59</v>
      </c>
      <c r="F41" s="17" t="s">
        <v>232</v>
      </c>
      <c r="G41" s="17" t="s">
        <v>170</v>
      </c>
      <c r="H41" s="17" t="s">
        <v>390</v>
      </c>
      <c r="I41" s="17" t="s">
        <v>315</v>
      </c>
      <c r="J41" s="17">
        <v>0</v>
      </c>
      <c r="K41" s="17">
        <v>20</v>
      </c>
    </row>
    <row r="42" spans="1:11">
      <c r="A42" s="17" t="s">
        <v>219</v>
      </c>
      <c r="B42" s="17" t="s">
        <v>171</v>
      </c>
      <c r="C42" s="17" t="s">
        <v>316</v>
      </c>
      <c r="E42" s="17" t="s">
        <v>52</v>
      </c>
      <c r="F42" s="17" t="s">
        <v>311</v>
      </c>
      <c r="G42" s="17" t="s">
        <v>172</v>
      </c>
      <c r="H42" s="17" t="s">
        <v>391</v>
      </c>
      <c r="I42" s="17" t="s">
        <v>317</v>
      </c>
      <c r="J42" s="17">
        <v>9</v>
      </c>
      <c r="K42" s="17">
        <v>17</v>
      </c>
    </row>
    <row r="43" spans="1:11">
      <c r="A43" s="17" t="s">
        <v>219</v>
      </c>
      <c r="B43" s="17" t="s">
        <v>174</v>
      </c>
      <c r="C43" s="17" t="s">
        <v>318</v>
      </c>
      <c r="E43" s="17" t="s">
        <v>59</v>
      </c>
      <c r="F43" s="17" t="s">
        <v>224</v>
      </c>
      <c r="G43" s="17" t="s">
        <v>175</v>
      </c>
      <c r="H43" s="17" t="s">
        <v>392</v>
      </c>
      <c r="J43" s="17">
        <v>4</v>
      </c>
    </row>
    <row r="44" spans="1:11">
      <c r="A44" s="17" t="s">
        <v>219</v>
      </c>
      <c r="B44" s="17" t="s">
        <v>177</v>
      </c>
      <c r="C44" s="17" t="s">
        <v>319</v>
      </c>
      <c r="E44" s="17" t="s">
        <v>52</v>
      </c>
      <c r="F44" s="17" t="s">
        <v>304</v>
      </c>
      <c r="G44" s="17" t="s">
        <v>178</v>
      </c>
      <c r="H44" s="17" t="s">
        <v>393</v>
      </c>
      <c r="J44" s="17">
        <v>3</v>
      </c>
      <c r="K44" s="17">
        <v>23</v>
      </c>
    </row>
    <row r="45" spans="1:11">
      <c r="A45" s="17" t="s">
        <v>219</v>
      </c>
      <c r="B45" s="17" t="s">
        <v>180</v>
      </c>
      <c r="C45" s="17" t="s">
        <v>320</v>
      </c>
      <c r="E45" s="17" t="s">
        <v>52</v>
      </c>
      <c r="F45" s="17" t="s">
        <v>257</v>
      </c>
      <c r="G45" s="17" t="s">
        <v>181</v>
      </c>
      <c r="H45" s="17" t="s">
        <v>394</v>
      </c>
      <c r="J45" s="17">
        <v>2</v>
      </c>
      <c r="K45" s="17">
        <v>64</v>
      </c>
    </row>
    <row r="46" spans="1:11">
      <c r="A46" s="17" t="s">
        <v>240</v>
      </c>
      <c r="B46" s="17" t="s">
        <v>321</v>
      </c>
      <c r="C46" s="17" t="s">
        <v>322</v>
      </c>
      <c r="F46" s="17" t="s">
        <v>323</v>
      </c>
      <c r="G46" s="17" t="s">
        <v>184</v>
      </c>
      <c r="H46" s="17" t="s">
        <v>395</v>
      </c>
      <c r="I46" s="17" t="s">
        <v>324</v>
      </c>
      <c r="J46" s="17">
        <v>7</v>
      </c>
      <c r="K46" s="17" t="s">
        <v>245</v>
      </c>
    </row>
    <row r="47" spans="1:11">
      <c r="A47" s="17" t="s">
        <v>219</v>
      </c>
      <c r="B47" s="17" t="s">
        <v>186</v>
      </c>
      <c r="C47" s="17" t="s">
        <v>325</v>
      </c>
      <c r="E47" s="17" t="s">
        <v>59</v>
      </c>
      <c r="F47" s="17" t="s">
        <v>257</v>
      </c>
      <c r="G47" s="17" t="s">
        <v>187</v>
      </c>
      <c r="H47" s="17" t="s">
        <v>396</v>
      </c>
      <c r="J47" s="17">
        <v>1</v>
      </c>
      <c r="K47" s="17">
        <v>37</v>
      </c>
    </row>
    <row r="48" spans="1:11">
      <c r="A48" s="17" t="s">
        <v>219</v>
      </c>
      <c r="B48" s="17" t="s">
        <v>189</v>
      </c>
      <c r="C48" s="17" t="s">
        <v>326</v>
      </c>
      <c r="E48" s="17" t="s">
        <v>52</v>
      </c>
      <c r="F48" s="17" t="s">
        <v>327</v>
      </c>
      <c r="G48" s="17" t="s">
        <v>190</v>
      </c>
      <c r="H48" s="17" t="s">
        <v>397</v>
      </c>
      <c r="I48" s="17" t="s">
        <v>328</v>
      </c>
      <c r="J48" s="17">
        <v>0</v>
      </c>
      <c r="K48" s="17">
        <v>30</v>
      </c>
    </row>
    <row r="49" spans="1:11">
      <c r="A49" s="17" t="s">
        <v>219</v>
      </c>
      <c r="B49" s="17" t="s">
        <v>192</v>
      </c>
      <c r="C49" s="17" t="s">
        <v>329</v>
      </c>
      <c r="E49" s="17" t="s">
        <v>59</v>
      </c>
      <c r="F49" s="17" t="s">
        <v>330</v>
      </c>
      <c r="G49" s="17" t="s">
        <v>193</v>
      </c>
      <c r="H49" s="17" t="s">
        <v>398</v>
      </c>
      <c r="I49" s="17" t="s">
        <v>331</v>
      </c>
      <c r="J49" s="17">
        <v>5</v>
      </c>
      <c r="K49" s="17">
        <v>21</v>
      </c>
    </row>
    <row r="50" spans="1:11">
      <c r="A50" s="17" t="s">
        <v>219</v>
      </c>
      <c r="B50" s="17" t="s">
        <v>195</v>
      </c>
      <c r="C50" s="17" t="s">
        <v>332</v>
      </c>
      <c r="E50" s="17" t="s">
        <v>52</v>
      </c>
      <c r="F50" s="17" t="s">
        <v>333</v>
      </c>
      <c r="G50" s="17" t="s">
        <v>196</v>
      </c>
      <c r="H50" s="17" t="s">
        <v>399</v>
      </c>
      <c r="J50" s="17">
        <v>3</v>
      </c>
      <c r="K50" s="17">
        <v>63</v>
      </c>
    </row>
    <row r="51" spans="1:11">
      <c r="A51" s="17" t="s">
        <v>219</v>
      </c>
      <c r="B51" s="17" t="s">
        <v>198</v>
      </c>
      <c r="C51" s="17" t="s">
        <v>334</v>
      </c>
      <c r="E51" s="17" t="s">
        <v>52</v>
      </c>
      <c r="F51" s="17" t="s">
        <v>288</v>
      </c>
      <c r="G51" s="17" t="s">
        <v>199</v>
      </c>
      <c r="H51" s="17" t="s">
        <v>400</v>
      </c>
      <c r="J51" s="17">
        <v>7</v>
      </c>
      <c r="K51" s="17">
        <v>21</v>
      </c>
    </row>
  </sheetData>
  <mergeCells count="1">
    <mergeCell ref="M10:N10"/>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4000"/>
  <sheetViews>
    <sheetView zoomScaleNormal="100" workbookViewId="0"/>
  </sheetViews>
  <sheetFormatPr defaultColWidth="8.625" defaultRowHeight="18.75"/>
  <cols>
    <col min="1" max="1" width="8.5" style="17" bestFit="1" customWidth="1"/>
    <col min="2" max="2" width="20.25" style="17" bestFit="1" customWidth="1"/>
    <col min="3" max="3" width="30.125" style="17" bestFit="1" customWidth="1"/>
    <col min="4" max="5" width="4.875" style="17" customWidth="1"/>
    <col min="6" max="6" width="10.875" style="17" customWidth="1"/>
    <col min="7" max="7" width="9" style="17" customWidth="1"/>
    <col min="8" max="8" width="36.5" style="17" customWidth="1"/>
    <col min="9" max="9" width="26.5" style="17" customWidth="1"/>
    <col min="10" max="10" width="8.5" style="17" customWidth="1"/>
    <col min="11" max="11" width="4.875" style="17" bestFit="1" customWidth="1"/>
    <col min="12" max="12" width="8.625" style="17"/>
    <col min="13" max="14" width="18.25" style="17" bestFit="1" customWidth="1"/>
    <col min="15" max="15" width="6.375" style="17" bestFit="1" customWidth="1"/>
    <col min="16" max="16384" width="8.625" style="17"/>
  </cols>
  <sheetData>
    <row r="1" spans="1:18">
      <c r="A1" s="17" t="s">
        <v>201</v>
      </c>
      <c r="B1" s="17" t="s">
        <v>210</v>
      </c>
      <c r="C1" s="17" t="s">
        <v>211</v>
      </c>
      <c r="D1" s="17" t="s">
        <v>202</v>
      </c>
      <c r="E1" s="17" t="s">
        <v>46</v>
      </c>
      <c r="F1" s="17" t="s">
        <v>47</v>
      </c>
      <c r="G1" s="17" t="s">
        <v>48</v>
      </c>
      <c r="H1" s="17" t="s">
        <v>212</v>
      </c>
      <c r="I1" s="17" t="s">
        <v>213</v>
      </c>
      <c r="J1" s="17" t="s">
        <v>214</v>
      </c>
      <c r="K1" s="17" t="s">
        <v>215</v>
      </c>
      <c r="M1" s="17" t="s">
        <v>216</v>
      </c>
      <c r="N1" s="17" t="s">
        <v>217</v>
      </c>
      <c r="O1" s="17" t="s">
        <v>218</v>
      </c>
      <c r="Q1" s="17" t="s">
        <v>338</v>
      </c>
      <c r="R1" s="17" t="s">
        <v>636</v>
      </c>
    </row>
    <row r="2" spans="1:18">
      <c r="A2" s="17" t="s">
        <v>219</v>
      </c>
      <c r="B2" s="17" t="s">
        <v>51</v>
      </c>
      <c r="C2" s="17" t="s">
        <v>220</v>
      </c>
      <c r="E2" s="17" t="s">
        <v>52</v>
      </c>
      <c r="F2" s="17" t="s">
        <v>221</v>
      </c>
      <c r="G2" s="17" t="s">
        <v>53</v>
      </c>
      <c r="H2" s="17" t="s">
        <v>351</v>
      </c>
      <c r="J2" s="17">
        <v>6</v>
      </c>
      <c r="K2" s="17">
        <v>57</v>
      </c>
      <c r="N2" s="17" t="s">
        <v>222</v>
      </c>
      <c r="O2" s="17">
        <f>COUNTIF(K2:K51,"&lt;18")</f>
        <v>1</v>
      </c>
      <c r="Q2" s="17">
        <f>INT(LEFT(RIGHT(N2,5),2))-1</f>
        <v>17</v>
      </c>
      <c r="R2" s="17" cm="1">
        <f t="array" ref="R2:R7">FREQUENCY($K$2:$K$51,$Q$2:$Q$7)</f>
        <v>1</v>
      </c>
    </row>
    <row r="3" spans="1:18">
      <c r="A3" s="17" t="s">
        <v>219</v>
      </c>
      <c r="B3" s="17" t="s">
        <v>55</v>
      </c>
      <c r="C3" s="17" t="s">
        <v>223</v>
      </c>
      <c r="E3" s="17" t="s">
        <v>52</v>
      </c>
      <c r="F3" s="17" t="s">
        <v>224</v>
      </c>
      <c r="G3" s="17" t="s">
        <v>56</v>
      </c>
      <c r="H3" s="17" t="s">
        <v>352</v>
      </c>
      <c r="I3" s="17" t="s">
        <v>225</v>
      </c>
      <c r="J3" s="17">
        <v>5</v>
      </c>
      <c r="K3" s="17">
        <v>58</v>
      </c>
      <c r="N3" s="17" t="s">
        <v>226</v>
      </c>
      <c r="O3" s="17">
        <f>COUNTIF(K2:K51,"&lt;40")-COUNTIF(K2:K51,"&lt;18")</f>
        <v>13</v>
      </c>
      <c r="Q3" s="17">
        <f>INT(LEFT(RIGHT(N3,5),2))-1</f>
        <v>39</v>
      </c>
      <c r="R3" s="17">
        <v>13</v>
      </c>
    </row>
    <row r="4" spans="1:18">
      <c r="A4" s="17" t="s">
        <v>219</v>
      </c>
      <c r="B4" s="17" t="s">
        <v>58</v>
      </c>
      <c r="C4" s="17" t="s">
        <v>227</v>
      </c>
      <c r="E4" s="17" t="s">
        <v>59</v>
      </c>
      <c r="F4" s="17" t="s">
        <v>228</v>
      </c>
      <c r="G4" s="17" t="s">
        <v>60</v>
      </c>
      <c r="H4" s="17" t="s">
        <v>353</v>
      </c>
      <c r="J4" s="17">
        <v>5</v>
      </c>
      <c r="K4" s="17">
        <v>59</v>
      </c>
      <c r="N4" s="17" t="s">
        <v>404</v>
      </c>
      <c r="O4" s="17">
        <f>COUNTIF(K2:K51,"&lt;50")-COUNTIF(K2:K51,"&lt;40")</f>
        <v>10</v>
      </c>
      <c r="Q4" s="17">
        <f>INT(LEFT(RIGHT(N4,5),2))-1</f>
        <v>49</v>
      </c>
      <c r="R4" s="17">
        <v>10</v>
      </c>
    </row>
    <row r="5" spans="1:18">
      <c r="A5" s="17" t="s">
        <v>219</v>
      </c>
      <c r="B5" s="17" t="s">
        <v>61</v>
      </c>
      <c r="C5" s="17" t="s">
        <v>229</v>
      </c>
      <c r="E5" s="17" t="s">
        <v>52</v>
      </c>
      <c r="F5" s="17" t="s">
        <v>230</v>
      </c>
      <c r="G5" s="17" t="s">
        <v>62</v>
      </c>
      <c r="H5" s="17" t="s">
        <v>354</v>
      </c>
      <c r="J5" s="17">
        <v>0</v>
      </c>
      <c r="K5" s="17">
        <v>29</v>
      </c>
      <c r="N5" s="17" t="s">
        <v>405</v>
      </c>
      <c r="O5" s="17">
        <f>COUNTIF(K2:K51,"&lt;60")-COUNTIF(K2:K51,"&lt;50")</f>
        <v>10</v>
      </c>
      <c r="Q5" s="17">
        <f>INT(LEFT(RIGHT(N5,5),2))-1</f>
        <v>59</v>
      </c>
      <c r="R5" s="17">
        <v>10</v>
      </c>
    </row>
    <row r="6" spans="1:18">
      <c r="A6" s="17" t="s">
        <v>219</v>
      </c>
      <c r="B6" s="17" t="s">
        <v>64</v>
      </c>
      <c r="C6" s="17" t="s">
        <v>231</v>
      </c>
      <c r="E6" s="17" t="s">
        <v>59</v>
      </c>
      <c r="F6" s="17" t="s">
        <v>232</v>
      </c>
      <c r="G6" s="17" t="s">
        <v>65</v>
      </c>
      <c r="H6" s="17" t="s">
        <v>355</v>
      </c>
      <c r="I6" s="17" t="s">
        <v>233</v>
      </c>
      <c r="J6" s="17">
        <v>3</v>
      </c>
      <c r="K6" s="17">
        <v>56</v>
      </c>
      <c r="N6" s="17" t="s">
        <v>406</v>
      </c>
      <c r="O6" s="17">
        <f>COUNTIF(K2:K51,"&lt;65")-COUNTIF(K2:K51,"&lt;60")</f>
        <v>4</v>
      </c>
      <c r="Q6" s="17">
        <f>INT(LEFT(RIGHT(N6,5),2))-1</f>
        <v>64</v>
      </c>
      <c r="R6" s="17">
        <v>4</v>
      </c>
    </row>
    <row r="7" spans="1:18">
      <c r="A7" s="17" t="s">
        <v>219</v>
      </c>
      <c r="B7" s="17" t="s">
        <v>67</v>
      </c>
      <c r="C7" s="17" t="s">
        <v>236</v>
      </c>
      <c r="E7" s="17" t="s">
        <v>52</v>
      </c>
      <c r="F7" s="17" t="s">
        <v>232</v>
      </c>
      <c r="G7" s="17" t="s">
        <v>68</v>
      </c>
      <c r="H7" s="17" t="s">
        <v>356</v>
      </c>
      <c r="I7" s="17" t="s">
        <v>237</v>
      </c>
      <c r="J7" s="17">
        <v>1</v>
      </c>
      <c r="K7" s="17">
        <v>43</v>
      </c>
      <c r="N7" s="17" t="s">
        <v>407</v>
      </c>
      <c r="O7" s="17">
        <f>COUNTIF(K2:K51,"&gt;=65")</f>
        <v>3</v>
      </c>
      <c r="R7" s="17">
        <v>3</v>
      </c>
    </row>
    <row r="8" spans="1:18">
      <c r="A8" s="17" t="s">
        <v>219</v>
      </c>
      <c r="B8" s="17" t="s">
        <v>70</v>
      </c>
      <c r="C8" s="17" t="s">
        <v>238</v>
      </c>
      <c r="E8" s="17" t="s">
        <v>52</v>
      </c>
      <c r="F8" s="17" t="s">
        <v>239</v>
      </c>
      <c r="G8" s="17" t="s">
        <v>71</v>
      </c>
      <c r="H8" s="17" t="s">
        <v>357</v>
      </c>
      <c r="J8" s="17">
        <v>9</v>
      </c>
      <c r="K8" s="17">
        <v>64</v>
      </c>
      <c r="N8" s="17" t="s">
        <v>408</v>
      </c>
      <c r="O8" s="17">
        <f>SUM(O2:O7)</f>
        <v>41</v>
      </c>
    </row>
    <row r="9" spans="1:18">
      <c r="A9" s="17" t="s">
        <v>240</v>
      </c>
      <c r="B9" s="17" t="s">
        <v>241</v>
      </c>
      <c r="C9" s="17" t="s">
        <v>242</v>
      </c>
      <c r="F9" s="17" t="s">
        <v>243</v>
      </c>
      <c r="G9" s="17" t="s">
        <v>74</v>
      </c>
      <c r="H9" s="17" t="s">
        <v>358</v>
      </c>
      <c r="I9" s="17" t="s">
        <v>244</v>
      </c>
      <c r="J9" s="17">
        <v>10</v>
      </c>
      <c r="K9" s="17" t="s">
        <v>245</v>
      </c>
      <c r="M9" s="17" t="s">
        <v>234</v>
      </c>
      <c r="N9" s="17" t="s">
        <v>235</v>
      </c>
      <c r="O9" s="17">
        <f>COUNTBLANK(K2:K51)+COUNTIF(K2:K51,"*")</f>
        <v>9</v>
      </c>
    </row>
    <row r="10" spans="1:18">
      <c r="A10" s="17" t="s">
        <v>240</v>
      </c>
      <c r="B10" s="17" t="s">
        <v>246</v>
      </c>
      <c r="C10" s="17" t="s">
        <v>247</v>
      </c>
      <c r="F10" s="17" t="s">
        <v>248</v>
      </c>
      <c r="G10" s="17" t="s">
        <v>77</v>
      </c>
      <c r="H10" s="17" t="s">
        <v>359</v>
      </c>
      <c r="I10" s="17" t="s">
        <v>249</v>
      </c>
      <c r="J10" s="17">
        <v>12</v>
      </c>
      <c r="K10" s="17" t="s">
        <v>245</v>
      </c>
      <c r="M10" s="58" t="s">
        <v>409</v>
      </c>
      <c r="N10" s="58"/>
      <c r="O10" s="17">
        <f>SUM(O8:O9)</f>
        <v>50</v>
      </c>
    </row>
    <row r="11" spans="1:18">
      <c r="A11" s="17" t="s">
        <v>219</v>
      </c>
      <c r="B11" s="17" t="s">
        <v>401</v>
      </c>
      <c r="C11" s="17" t="s">
        <v>251</v>
      </c>
      <c r="E11" s="17" t="s">
        <v>52</v>
      </c>
      <c r="F11" s="17" t="s">
        <v>228</v>
      </c>
      <c r="G11" s="17" t="s">
        <v>80</v>
      </c>
      <c r="H11" s="17" t="s">
        <v>360</v>
      </c>
      <c r="J11" s="17">
        <v>2</v>
      </c>
    </row>
    <row r="12" spans="1:18">
      <c r="A12" s="17" t="s">
        <v>240</v>
      </c>
      <c r="B12" s="17" t="s">
        <v>252</v>
      </c>
      <c r="C12" s="17" t="s">
        <v>253</v>
      </c>
      <c r="F12" s="17" t="s">
        <v>254</v>
      </c>
      <c r="G12" s="17" t="s">
        <v>83</v>
      </c>
      <c r="H12" s="17" t="s">
        <v>361</v>
      </c>
      <c r="J12" s="17">
        <v>8</v>
      </c>
      <c r="K12" s="17" t="s">
        <v>245</v>
      </c>
      <c r="O12" s="17" t="s">
        <v>638</v>
      </c>
      <c r="R12" s="17" t="s">
        <v>638</v>
      </c>
    </row>
    <row r="13" spans="1:18">
      <c r="A13" s="17" t="s">
        <v>219</v>
      </c>
      <c r="B13" s="17" t="s">
        <v>255</v>
      </c>
      <c r="C13" s="17" t="s">
        <v>256</v>
      </c>
      <c r="E13" s="17" t="s">
        <v>52</v>
      </c>
      <c r="F13" s="17" t="s">
        <v>257</v>
      </c>
      <c r="G13" s="17" t="s">
        <v>86</v>
      </c>
      <c r="H13" s="17" t="s">
        <v>362</v>
      </c>
      <c r="I13" s="17" t="s">
        <v>258</v>
      </c>
      <c r="J13" s="17">
        <v>0</v>
      </c>
      <c r="K13" s="17">
        <v>24</v>
      </c>
      <c r="N13" s="29"/>
      <c r="O13" s="17" t="s">
        <v>639</v>
      </c>
      <c r="R13" s="17" t="s">
        <v>640</v>
      </c>
    </row>
    <row r="14" spans="1:18">
      <c r="A14" s="17" t="s">
        <v>219</v>
      </c>
      <c r="B14" s="17" t="s">
        <v>259</v>
      </c>
      <c r="C14" s="17" t="s">
        <v>260</v>
      </c>
      <c r="E14" s="17" t="s">
        <v>59</v>
      </c>
      <c r="F14" s="17" t="s">
        <v>261</v>
      </c>
      <c r="G14" s="17" t="s">
        <v>89</v>
      </c>
      <c r="H14" s="17" t="s">
        <v>363</v>
      </c>
      <c r="I14" s="17" t="s">
        <v>262</v>
      </c>
      <c r="J14" s="17">
        <v>6</v>
      </c>
      <c r="K14" s="17">
        <v>59</v>
      </c>
      <c r="R14" s="17" t="s">
        <v>637</v>
      </c>
    </row>
    <row r="15" spans="1:18">
      <c r="A15" s="17" t="s">
        <v>219</v>
      </c>
      <c r="B15" s="17" t="s">
        <v>263</v>
      </c>
      <c r="C15" s="17" t="s">
        <v>264</v>
      </c>
      <c r="E15" s="17" t="s">
        <v>59</v>
      </c>
      <c r="F15" s="17" t="s">
        <v>265</v>
      </c>
      <c r="G15" s="17" t="s">
        <v>92</v>
      </c>
      <c r="H15" s="17" t="s">
        <v>364</v>
      </c>
      <c r="J15" s="17">
        <v>9</v>
      </c>
      <c r="K15" s="17">
        <v>35</v>
      </c>
    </row>
    <row r="16" spans="1:18">
      <c r="A16" s="17" t="s">
        <v>219</v>
      </c>
      <c r="B16" s="17" t="s">
        <v>94</v>
      </c>
      <c r="C16" s="17" t="s">
        <v>266</v>
      </c>
      <c r="E16" s="17" t="s">
        <v>52</v>
      </c>
      <c r="F16" s="17" t="s">
        <v>267</v>
      </c>
      <c r="G16" s="17" t="s">
        <v>95</v>
      </c>
      <c r="H16" s="17" t="s">
        <v>365</v>
      </c>
      <c r="I16" s="17" t="s">
        <v>268</v>
      </c>
      <c r="J16" s="17">
        <v>1</v>
      </c>
      <c r="K16" s="17">
        <v>48</v>
      </c>
    </row>
    <row r="17" spans="1:11">
      <c r="A17" s="17" t="s">
        <v>219</v>
      </c>
      <c r="B17" s="17" t="s">
        <v>97</v>
      </c>
      <c r="C17" s="17" t="s">
        <v>269</v>
      </c>
      <c r="E17" s="17" t="s">
        <v>59</v>
      </c>
      <c r="F17" s="17" t="s">
        <v>270</v>
      </c>
      <c r="G17" s="17" t="s">
        <v>98</v>
      </c>
      <c r="H17" s="17" t="s">
        <v>366</v>
      </c>
      <c r="J17" s="17">
        <v>3</v>
      </c>
      <c r="K17" s="17">
        <v>47</v>
      </c>
    </row>
    <row r="18" spans="1:11">
      <c r="A18" s="17" t="s">
        <v>219</v>
      </c>
      <c r="B18" s="17" t="s">
        <v>100</v>
      </c>
      <c r="C18" s="17" t="s">
        <v>271</v>
      </c>
      <c r="E18" s="17" t="s">
        <v>59</v>
      </c>
      <c r="F18" s="17" t="s">
        <v>224</v>
      </c>
      <c r="G18" s="17" t="s">
        <v>101</v>
      </c>
      <c r="H18" s="17" t="s">
        <v>367</v>
      </c>
      <c r="J18" s="17">
        <v>4</v>
      </c>
      <c r="K18" s="17">
        <v>44</v>
      </c>
    </row>
    <row r="19" spans="1:11">
      <c r="A19" s="17" t="s">
        <v>219</v>
      </c>
      <c r="B19" s="17" t="s">
        <v>103</v>
      </c>
      <c r="C19" s="17" t="s">
        <v>272</v>
      </c>
      <c r="E19" s="17" t="s">
        <v>52</v>
      </c>
      <c r="F19" s="17" t="s">
        <v>228</v>
      </c>
      <c r="G19" s="17" t="s">
        <v>104</v>
      </c>
      <c r="H19" s="17" t="s">
        <v>368</v>
      </c>
      <c r="J19" s="17">
        <v>4</v>
      </c>
      <c r="K19" s="17">
        <v>48</v>
      </c>
    </row>
    <row r="20" spans="1:11">
      <c r="A20" s="17" t="s">
        <v>219</v>
      </c>
      <c r="B20" s="17" t="s">
        <v>106</v>
      </c>
      <c r="C20" s="17" t="s">
        <v>273</v>
      </c>
      <c r="E20" s="17" t="s">
        <v>59</v>
      </c>
      <c r="F20" s="17" t="s">
        <v>232</v>
      </c>
      <c r="G20" s="17" t="s">
        <v>107</v>
      </c>
      <c r="H20" s="17" t="s">
        <v>369</v>
      </c>
      <c r="J20" s="17">
        <v>8</v>
      </c>
      <c r="K20" s="17">
        <v>54</v>
      </c>
    </row>
    <row r="21" spans="1:11">
      <c r="A21" s="17" t="s">
        <v>219</v>
      </c>
      <c r="B21" s="17" t="s">
        <v>109</v>
      </c>
      <c r="C21" s="17" t="s">
        <v>274</v>
      </c>
      <c r="E21" s="17" t="s">
        <v>59</v>
      </c>
      <c r="F21" s="17" t="s">
        <v>275</v>
      </c>
      <c r="G21" s="17" t="s">
        <v>110</v>
      </c>
      <c r="H21" s="17" t="s">
        <v>370</v>
      </c>
      <c r="J21" s="17">
        <v>6</v>
      </c>
      <c r="K21" s="17">
        <v>48</v>
      </c>
    </row>
    <row r="22" spans="1:11">
      <c r="A22" s="17" t="s">
        <v>219</v>
      </c>
      <c r="B22" s="17" t="s">
        <v>112</v>
      </c>
      <c r="C22" s="17" t="s">
        <v>276</v>
      </c>
      <c r="E22" s="17" t="s">
        <v>59</v>
      </c>
      <c r="F22" s="17" t="s">
        <v>267</v>
      </c>
      <c r="G22" s="17" t="s">
        <v>113</v>
      </c>
      <c r="H22" s="17" t="s">
        <v>371</v>
      </c>
      <c r="I22" s="17" t="s">
        <v>277</v>
      </c>
      <c r="J22" s="17">
        <v>4</v>
      </c>
      <c r="K22" s="17">
        <v>59</v>
      </c>
    </row>
    <row r="23" spans="1:11">
      <c r="A23" s="17" t="s">
        <v>219</v>
      </c>
      <c r="B23" s="17" t="s">
        <v>115</v>
      </c>
      <c r="C23" s="17" t="s">
        <v>278</v>
      </c>
      <c r="E23" s="17" t="s">
        <v>59</v>
      </c>
      <c r="F23" s="17" t="s">
        <v>267</v>
      </c>
      <c r="G23" s="17" t="s">
        <v>116</v>
      </c>
      <c r="H23" s="17" t="s">
        <v>372</v>
      </c>
      <c r="J23" s="17">
        <v>7</v>
      </c>
      <c r="K23" s="17">
        <v>67</v>
      </c>
    </row>
    <row r="24" spans="1:11">
      <c r="A24" s="17" t="s">
        <v>219</v>
      </c>
      <c r="B24" s="17" t="s">
        <v>118</v>
      </c>
      <c r="C24" s="17" t="s">
        <v>279</v>
      </c>
      <c r="E24" s="17" t="s">
        <v>52</v>
      </c>
      <c r="F24" s="17" t="s">
        <v>232</v>
      </c>
      <c r="G24" s="17" t="s">
        <v>119</v>
      </c>
      <c r="H24" s="17" t="s">
        <v>373</v>
      </c>
      <c r="J24" s="17">
        <v>6</v>
      </c>
      <c r="K24" s="17">
        <v>45</v>
      </c>
    </row>
    <row r="25" spans="1:11">
      <c r="A25" s="17" t="s">
        <v>219</v>
      </c>
      <c r="B25" s="17" t="s">
        <v>121</v>
      </c>
      <c r="C25" s="17" t="s">
        <v>280</v>
      </c>
      <c r="E25" s="17" t="s">
        <v>59</v>
      </c>
      <c r="F25" s="17" t="s">
        <v>221</v>
      </c>
      <c r="G25" s="17" t="s">
        <v>122</v>
      </c>
      <c r="H25" s="17" t="s">
        <v>374</v>
      </c>
      <c r="I25" s="17" t="s">
        <v>281</v>
      </c>
      <c r="J25" s="17">
        <v>2</v>
      </c>
      <c r="K25" s="17">
        <v>58</v>
      </c>
    </row>
    <row r="26" spans="1:11">
      <c r="A26" s="17" t="s">
        <v>240</v>
      </c>
      <c r="B26" s="17" t="s">
        <v>250</v>
      </c>
      <c r="C26" s="17" t="s">
        <v>282</v>
      </c>
      <c r="F26" s="17" t="s">
        <v>283</v>
      </c>
      <c r="G26" s="17" t="s">
        <v>125</v>
      </c>
      <c r="H26" s="17" t="s">
        <v>375</v>
      </c>
      <c r="I26" s="17" t="s">
        <v>284</v>
      </c>
      <c r="J26" s="17">
        <v>5</v>
      </c>
      <c r="K26" s="17" t="s">
        <v>245</v>
      </c>
    </row>
    <row r="27" spans="1:11">
      <c r="A27" s="17" t="s">
        <v>219</v>
      </c>
      <c r="B27" s="17" t="s">
        <v>127</v>
      </c>
      <c r="C27" s="17" t="s">
        <v>285</v>
      </c>
      <c r="E27" s="17" t="s">
        <v>52</v>
      </c>
      <c r="F27" s="17" t="s">
        <v>286</v>
      </c>
      <c r="G27" s="17" t="s">
        <v>128</v>
      </c>
      <c r="H27" s="17" t="s">
        <v>376</v>
      </c>
      <c r="J27" s="17">
        <v>9</v>
      </c>
      <c r="K27" s="17">
        <v>70</v>
      </c>
    </row>
    <row r="28" spans="1:11">
      <c r="A28" s="17" t="s">
        <v>219</v>
      </c>
      <c r="B28" s="17" t="s">
        <v>130</v>
      </c>
      <c r="C28" s="17" t="s">
        <v>287</v>
      </c>
      <c r="E28" s="17" t="s">
        <v>52</v>
      </c>
      <c r="F28" s="17" t="s">
        <v>288</v>
      </c>
      <c r="G28" s="17" t="s">
        <v>131</v>
      </c>
      <c r="H28" s="17" t="s">
        <v>377</v>
      </c>
      <c r="J28" s="17">
        <v>9</v>
      </c>
      <c r="K28" s="17">
        <v>63</v>
      </c>
    </row>
    <row r="29" spans="1:11">
      <c r="A29" s="17" t="s">
        <v>219</v>
      </c>
      <c r="B29" s="17" t="s">
        <v>133</v>
      </c>
      <c r="C29" s="17" t="s">
        <v>289</v>
      </c>
      <c r="E29" s="17" t="s">
        <v>52</v>
      </c>
      <c r="F29" s="17" t="s">
        <v>275</v>
      </c>
      <c r="G29" s="17" t="s">
        <v>134</v>
      </c>
      <c r="H29" s="17" t="s">
        <v>378</v>
      </c>
      <c r="I29" s="17" t="s">
        <v>290</v>
      </c>
      <c r="J29" s="17">
        <v>6</v>
      </c>
      <c r="K29" s="17">
        <v>53</v>
      </c>
    </row>
    <row r="30" spans="1:11">
      <c r="A30" s="17" t="s">
        <v>219</v>
      </c>
      <c r="B30" s="17" t="s">
        <v>136</v>
      </c>
      <c r="C30" s="17" t="s">
        <v>291</v>
      </c>
      <c r="E30" s="17" t="s">
        <v>52</v>
      </c>
      <c r="F30" s="17" t="s">
        <v>257</v>
      </c>
      <c r="G30" s="17" t="s">
        <v>137</v>
      </c>
      <c r="H30" s="17" t="s">
        <v>379</v>
      </c>
      <c r="J30" s="17">
        <v>0</v>
      </c>
      <c r="K30" s="17">
        <v>44</v>
      </c>
    </row>
    <row r="31" spans="1:11">
      <c r="A31" s="17" t="s">
        <v>219</v>
      </c>
      <c r="B31" s="17" t="s">
        <v>292</v>
      </c>
      <c r="C31" s="17" t="s">
        <v>293</v>
      </c>
      <c r="E31" s="17" t="s">
        <v>52</v>
      </c>
      <c r="F31" s="17" t="s">
        <v>270</v>
      </c>
      <c r="G31" s="17" t="s">
        <v>140</v>
      </c>
      <c r="H31" s="17" t="s">
        <v>380</v>
      </c>
      <c r="I31" s="17" t="s">
        <v>294</v>
      </c>
      <c r="J31" s="17">
        <v>7</v>
      </c>
      <c r="K31" s="17">
        <v>33</v>
      </c>
    </row>
    <row r="32" spans="1:11">
      <c r="A32" s="17" t="s">
        <v>219</v>
      </c>
      <c r="B32" s="17" t="s">
        <v>142</v>
      </c>
      <c r="C32" s="17" t="s">
        <v>295</v>
      </c>
      <c r="E32" s="17" t="s">
        <v>52</v>
      </c>
      <c r="F32" s="17" t="s">
        <v>232</v>
      </c>
      <c r="G32" s="17" t="s">
        <v>143</v>
      </c>
      <c r="H32" s="17" t="s">
        <v>381</v>
      </c>
      <c r="I32" s="17" t="s">
        <v>296</v>
      </c>
      <c r="J32" s="17">
        <v>8</v>
      </c>
      <c r="K32" s="17">
        <v>20</v>
      </c>
    </row>
    <row r="33" spans="1:11">
      <c r="A33" s="17" t="s">
        <v>240</v>
      </c>
      <c r="B33" s="17" t="s">
        <v>297</v>
      </c>
      <c r="C33" s="17" t="s">
        <v>298</v>
      </c>
      <c r="F33" s="17" t="s">
        <v>243</v>
      </c>
      <c r="G33" s="17" t="s">
        <v>146</v>
      </c>
      <c r="H33" s="17" t="s">
        <v>382</v>
      </c>
      <c r="J33" s="17">
        <v>13</v>
      </c>
      <c r="K33" s="17" t="s">
        <v>245</v>
      </c>
    </row>
    <row r="34" spans="1:11">
      <c r="A34" s="17" t="s">
        <v>240</v>
      </c>
      <c r="B34" s="17" t="s">
        <v>299</v>
      </c>
      <c r="C34" s="17" t="s">
        <v>300</v>
      </c>
      <c r="F34" s="17" t="s">
        <v>301</v>
      </c>
      <c r="G34" s="17" t="s">
        <v>149</v>
      </c>
      <c r="H34" s="17" t="s">
        <v>383</v>
      </c>
      <c r="I34" s="17" t="s">
        <v>302</v>
      </c>
      <c r="J34" s="17">
        <v>3</v>
      </c>
      <c r="K34" s="17" t="s">
        <v>245</v>
      </c>
    </row>
    <row r="35" spans="1:11">
      <c r="A35" s="17" t="s">
        <v>219</v>
      </c>
      <c r="B35" s="17" t="s">
        <v>151</v>
      </c>
      <c r="C35" s="17" t="s">
        <v>303</v>
      </c>
      <c r="E35" s="17" t="s">
        <v>52</v>
      </c>
      <c r="F35" s="17" t="s">
        <v>304</v>
      </c>
      <c r="G35" s="17" t="s">
        <v>152</v>
      </c>
      <c r="H35" s="17" t="s">
        <v>384</v>
      </c>
      <c r="I35" s="17" t="s">
        <v>305</v>
      </c>
      <c r="J35" s="17">
        <v>5</v>
      </c>
      <c r="K35" s="17">
        <v>71</v>
      </c>
    </row>
    <row r="36" spans="1:11">
      <c r="A36" s="17" t="s">
        <v>219</v>
      </c>
      <c r="B36" s="17" t="s">
        <v>154</v>
      </c>
      <c r="C36" s="17" t="s">
        <v>306</v>
      </c>
      <c r="E36" s="17" t="s">
        <v>52</v>
      </c>
      <c r="F36" s="17" t="s">
        <v>230</v>
      </c>
      <c r="G36" s="17" t="s">
        <v>155</v>
      </c>
      <c r="H36" s="17" t="s">
        <v>385</v>
      </c>
      <c r="J36" s="17">
        <v>2</v>
      </c>
      <c r="K36" s="17">
        <v>18</v>
      </c>
    </row>
    <row r="37" spans="1:11">
      <c r="A37" s="17" t="s">
        <v>219</v>
      </c>
      <c r="B37" s="17" t="s">
        <v>157</v>
      </c>
      <c r="C37" s="17" t="s">
        <v>307</v>
      </c>
      <c r="E37" s="17" t="s">
        <v>52</v>
      </c>
      <c r="F37" s="17" t="s">
        <v>286</v>
      </c>
      <c r="G37" s="17" t="s">
        <v>158</v>
      </c>
      <c r="H37" s="17" t="s">
        <v>386</v>
      </c>
      <c r="J37" s="17">
        <v>6</v>
      </c>
      <c r="K37" s="17">
        <v>27</v>
      </c>
    </row>
    <row r="38" spans="1:11">
      <c r="A38" s="17" t="s">
        <v>219</v>
      </c>
      <c r="B38" s="17" t="s">
        <v>160</v>
      </c>
      <c r="C38" s="17" t="s">
        <v>308</v>
      </c>
      <c r="E38" s="17" t="s">
        <v>59</v>
      </c>
      <c r="F38" s="17" t="s">
        <v>239</v>
      </c>
      <c r="G38" s="17" t="s">
        <v>161</v>
      </c>
      <c r="H38" s="17" t="s">
        <v>387</v>
      </c>
      <c r="I38" s="17" t="s">
        <v>309</v>
      </c>
      <c r="J38" s="17">
        <v>9</v>
      </c>
      <c r="K38" s="17">
        <v>44</v>
      </c>
    </row>
    <row r="39" spans="1:11">
      <c r="A39" s="17" t="s">
        <v>219</v>
      </c>
      <c r="B39" s="17" t="s">
        <v>163</v>
      </c>
      <c r="C39" s="17" t="s">
        <v>310</v>
      </c>
      <c r="E39" s="17" t="s">
        <v>52</v>
      </c>
      <c r="F39" s="17" t="s">
        <v>311</v>
      </c>
      <c r="G39" s="17" t="s">
        <v>164</v>
      </c>
      <c r="H39" s="17" t="s">
        <v>388</v>
      </c>
      <c r="J39" s="17">
        <v>8</v>
      </c>
      <c r="K39" s="17">
        <v>47</v>
      </c>
    </row>
    <row r="40" spans="1:11">
      <c r="A40" s="17" t="s">
        <v>219</v>
      </c>
      <c r="B40" s="17" t="s">
        <v>166</v>
      </c>
      <c r="C40" s="17" t="s">
        <v>312</v>
      </c>
      <c r="E40" s="17" t="s">
        <v>59</v>
      </c>
      <c r="F40" s="17" t="s">
        <v>270</v>
      </c>
      <c r="G40" s="17" t="s">
        <v>167</v>
      </c>
      <c r="H40" s="17" t="s">
        <v>389</v>
      </c>
      <c r="I40" s="17" t="s">
        <v>313</v>
      </c>
      <c r="J40" s="17">
        <v>7</v>
      </c>
      <c r="K40" s="17">
        <v>53</v>
      </c>
    </row>
    <row r="41" spans="1:11">
      <c r="A41" s="17" t="s">
        <v>219</v>
      </c>
      <c r="B41" s="17" t="s">
        <v>169</v>
      </c>
      <c r="C41" s="17" t="s">
        <v>314</v>
      </c>
      <c r="E41" s="17" t="s">
        <v>59</v>
      </c>
      <c r="F41" s="17" t="s">
        <v>232</v>
      </c>
      <c r="G41" s="17" t="s">
        <v>170</v>
      </c>
      <c r="H41" s="17" t="s">
        <v>390</v>
      </c>
      <c r="I41" s="17" t="s">
        <v>315</v>
      </c>
      <c r="J41" s="17">
        <v>0</v>
      </c>
      <c r="K41" s="17">
        <v>20</v>
      </c>
    </row>
    <row r="42" spans="1:11">
      <c r="A42" s="17" t="s">
        <v>219</v>
      </c>
      <c r="B42" s="17" t="s">
        <v>171</v>
      </c>
      <c r="C42" s="17" t="s">
        <v>316</v>
      </c>
      <c r="E42" s="17" t="s">
        <v>52</v>
      </c>
      <c r="F42" s="17" t="s">
        <v>311</v>
      </c>
      <c r="G42" s="17" t="s">
        <v>172</v>
      </c>
      <c r="H42" s="17" t="s">
        <v>391</v>
      </c>
      <c r="I42" s="17" t="s">
        <v>317</v>
      </c>
      <c r="J42" s="17">
        <v>9</v>
      </c>
      <c r="K42" s="17">
        <v>17</v>
      </c>
    </row>
    <row r="43" spans="1:11">
      <c r="A43" s="17" t="s">
        <v>219</v>
      </c>
      <c r="B43" s="17" t="s">
        <v>174</v>
      </c>
      <c r="C43" s="17" t="s">
        <v>318</v>
      </c>
      <c r="E43" s="17" t="s">
        <v>59</v>
      </c>
      <c r="F43" s="17" t="s">
        <v>224</v>
      </c>
      <c r="G43" s="17" t="s">
        <v>175</v>
      </c>
      <c r="H43" s="17" t="s">
        <v>392</v>
      </c>
      <c r="J43" s="17">
        <v>4</v>
      </c>
    </row>
    <row r="44" spans="1:11">
      <c r="A44" s="17" t="s">
        <v>219</v>
      </c>
      <c r="B44" s="17" t="s">
        <v>177</v>
      </c>
      <c r="C44" s="17" t="s">
        <v>319</v>
      </c>
      <c r="E44" s="17" t="s">
        <v>52</v>
      </c>
      <c r="F44" s="17" t="s">
        <v>304</v>
      </c>
      <c r="G44" s="17" t="s">
        <v>178</v>
      </c>
      <c r="H44" s="17" t="s">
        <v>393</v>
      </c>
      <c r="J44" s="17">
        <v>3</v>
      </c>
      <c r="K44" s="17">
        <v>23</v>
      </c>
    </row>
    <row r="45" spans="1:11">
      <c r="A45" s="17" t="s">
        <v>219</v>
      </c>
      <c r="B45" s="17" t="s">
        <v>180</v>
      </c>
      <c r="C45" s="17" t="s">
        <v>320</v>
      </c>
      <c r="E45" s="17" t="s">
        <v>52</v>
      </c>
      <c r="F45" s="17" t="s">
        <v>257</v>
      </c>
      <c r="G45" s="17" t="s">
        <v>181</v>
      </c>
      <c r="H45" s="17" t="s">
        <v>394</v>
      </c>
      <c r="J45" s="17">
        <v>2</v>
      </c>
      <c r="K45" s="17">
        <v>64</v>
      </c>
    </row>
    <row r="46" spans="1:11">
      <c r="A46" s="17" t="s">
        <v>240</v>
      </c>
      <c r="B46" s="17" t="s">
        <v>321</v>
      </c>
      <c r="C46" s="17" t="s">
        <v>322</v>
      </c>
      <c r="F46" s="17" t="s">
        <v>323</v>
      </c>
      <c r="G46" s="17" t="s">
        <v>184</v>
      </c>
      <c r="H46" s="17" t="s">
        <v>395</v>
      </c>
      <c r="I46" s="17" t="s">
        <v>324</v>
      </c>
      <c r="J46" s="17">
        <v>7</v>
      </c>
      <c r="K46" s="17" t="s">
        <v>245</v>
      </c>
    </row>
    <row r="47" spans="1:11">
      <c r="A47" s="17" t="s">
        <v>219</v>
      </c>
      <c r="B47" s="17" t="s">
        <v>186</v>
      </c>
      <c r="C47" s="17" t="s">
        <v>325</v>
      </c>
      <c r="E47" s="17" t="s">
        <v>59</v>
      </c>
      <c r="F47" s="17" t="s">
        <v>257</v>
      </c>
      <c r="G47" s="17" t="s">
        <v>187</v>
      </c>
      <c r="H47" s="17" t="s">
        <v>396</v>
      </c>
      <c r="J47" s="17">
        <v>1</v>
      </c>
      <c r="K47" s="17">
        <v>37</v>
      </c>
    </row>
    <row r="48" spans="1:11">
      <c r="A48" s="17" t="s">
        <v>219</v>
      </c>
      <c r="B48" s="17" t="s">
        <v>189</v>
      </c>
      <c r="C48" s="17" t="s">
        <v>326</v>
      </c>
      <c r="E48" s="17" t="s">
        <v>52</v>
      </c>
      <c r="F48" s="17" t="s">
        <v>327</v>
      </c>
      <c r="G48" s="17" t="s">
        <v>190</v>
      </c>
      <c r="H48" s="17" t="s">
        <v>397</v>
      </c>
      <c r="I48" s="17" t="s">
        <v>328</v>
      </c>
      <c r="J48" s="17">
        <v>0</v>
      </c>
      <c r="K48" s="17">
        <v>30</v>
      </c>
    </row>
    <row r="49" spans="1:11">
      <c r="A49" s="17" t="s">
        <v>219</v>
      </c>
      <c r="B49" s="17" t="s">
        <v>192</v>
      </c>
      <c r="C49" s="17" t="s">
        <v>329</v>
      </c>
      <c r="E49" s="17" t="s">
        <v>59</v>
      </c>
      <c r="F49" s="17" t="s">
        <v>330</v>
      </c>
      <c r="G49" s="17" t="s">
        <v>193</v>
      </c>
      <c r="H49" s="17" t="s">
        <v>398</v>
      </c>
      <c r="I49" s="17" t="s">
        <v>331</v>
      </c>
      <c r="J49" s="17">
        <v>5</v>
      </c>
      <c r="K49" s="17">
        <v>21</v>
      </c>
    </row>
    <row r="50" spans="1:11">
      <c r="A50" s="17" t="s">
        <v>219</v>
      </c>
      <c r="B50" s="17" t="s">
        <v>195</v>
      </c>
      <c r="C50" s="17" t="s">
        <v>332</v>
      </c>
      <c r="E50" s="17" t="s">
        <v>52</v>
      </c>
      <c r="F50" s="17" t="s">
        <v>333</v>
      </c>
      <c r="G50" s="17" t="s">
        <v>196</v>
      </c>
      <c r="H50" s="17" t="s">
        <v>399</v>
      </c>
      <c r="J50" s="17">
        <v>3</v>
      </c>
      <c r="K50" s="17">
        <v>63</v>
      </c>
    </row>
    <row r="51" spans="1:11">
      <c r="A51" s="17" t="s">
        <v>219</v>
      </c>
      <c r="B51" s="17" t="s">
        <v>198</v>
      </c>
      <c r="C51" s="17" t="s">
        <v>334</v>
      </c>
      <c r="E51" s="17" t="s">
        <v>52</v>
      </c>
      <c r="F51" s="17" t="s">
        <v>288</v>
      </c>
      <c r="G51" s="17" t="s">
        <v>199</v>
      </c>
      <c r="H51" s="17" t="s">
        <v>400</v>
      </c>
      <c r="J51" s="17">
        <v>7</v>
      </c>
      <c r="K51" s="17">
        <v>21</v>
      </c>
    </row>
    <row r="4000" spans="244:244">
      <c r="IJ4000"/>
    </row>
  </sheetData>
  <mergeCells count="1">
    <mergeCell ref="M10:N10"/>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zoomScaleNormal="100" zoomScaleSheetLayoutView="100" workbookViewId="0"/>
  </sheetViews>
  <sheetFormatPr defaultColWidth="3.625" defaultRowHeight="18.75" customHeight="1"/>
  <cols>
    <col min="1" max="16384" width="3.625" style="3"/>
  </cols>
  <sheetData>
    <row r="1" spans="1:24" ht="18.75" customHeight="1">
      <c r="R1" s="65" t="s">
        <v>18</v>
      </c>
      <c r="S1" s="65"/>
      <c r="T1" s="66">
        <v>44867</v>
      </c>
      <c r="U1" s="67"/>
      <c r="V1" s="67"/>
      <c r="W1" s="67"/>
      <c r="X1" s="67"/>
    </row>
    <row r="2" spans="1:24" ht="18.75" customHeight="1">
      <c r="A2" s="4" t="s">
        <v>19</v>
      </c>
      <c r="B2" s="5"/>
      <c r="C2" s="5"/>
      <c r="D2" s="5"/>
      <c r="E2" s="5"/>
      <c r="F2" s="5"/>
      <c r="G2" s="5"/>
      <c r="H2" s="5"/>
      <c r="I2" s="5"/>
      <c r="J2" s="5"/>
      <c r="K2" s="5"/>
      <c r="L2" s="5"/>
      <c r="M2" s="5"/>
      <c r="N2" s="5"/>
      <c r="O2" s="5"/>
      <c r="P2" s="5"/>
      <c r="Q2" s="5"/>
      <c r="R2" s="5"/>
      <c r="S2" s="5"/>
      <c r="T2" s="5"/>
      <c r="U2" s="5"/>
      <c r="V2" s="5"/>
      <c r="W2" s="5"/>
      <c r="X2" s="5"/>
    </row>
    <row r="3" spans="1:24" ht="18.75" customHeight="1">
      <c r="A3" s="6" t="s">
        <v>20</v>
      </c>
      <c r="B3" s="68"/>
      <c r="C3" s="68"/>
      <c r="D3" s="68"/>
      <c r="E3" s="68"/>
      <c r="F3" s="68"/>
      <c r="G3" s="68"/>
      <c r="S3" s="59" t="s">
        <v>21</v>
      </c>
      <c r="T3" s="61"/>
      <c r="U3" s="59" t="s">
        <v>21</v>
      </c>
      <c r="V3" s="61"/>
      <c r="W3" s="59" t="s">
        <v>21</v>
      </c>
      <c r="X3" s="61"/>
    </row>
    <row r="4" spans="1:24" ht="18.75" customHeight="1">
      <c r="A4" s="6" t="s">
        <v>22</v>
      </c>
      <c r="B4" s="68"/>
      <c r="C4" s="68"/>
      <c r="D4" s="68"/>
      <c r="E4" s="68"/>
      <c r="F4" s="68"/>
      <c r="G4" s="68"/>
      <c r="S4" s="69"/>
      <c r="T4" s="70"/>
      <c r="U4" s="69"/>
      <c r="V4" s="70"/>
      <c r="W4" s="69"/>
      <c r="X4" s="70"/>
    </row>
    <row r="5" spans="1:24" ht="18.75" customHeight="1">
      <c r="A5" s="25" t="s">
        <v>338</v>
      </c>
      <c r="B5" s="59"/>
      <c r="C5" s="60"/>
      <c r="D5" s="60"/>
      <c r="E5" s="60"/>
      <c r="F5" s="60"/>
      <c r="G5" s="61"/>
      <c r="S5" s="71"/>
      <c r="T5" s="72"/>
      <c r="U5" s="71"/>
      <c r="V5" s="72"/>
      <c r="W5" s="71"/>
      <c r="X5" s="72"/>
    </row>
    <row r="7" spans="1:24" ht="18.75" customHeight="1">
      <c r="A7" s="59" t="s">
        <v>23</v>
      </c>
      <c r="B7" s="60"/>
      <c r="C7" s="60"/>
      <c r="D7" s="60"/>
      <c r="E7" s="61"/>
      <c r="F7" s="62" t="s">
        <v>416</v>
      </c>
      <c r="G7" s="63"/>
      <c r="H7" s="63"/>
      <c r="I7" s="63"/>
      <c r="J7" s="63"/>
      <c r="K7" s="63"/>
      <c r="L7" s="63"/>
      <c r="M7" s="63"/>
      <c r="N7" s="63"/>
      <c r="O7" s="63"/>
      <c r="P7" s="63"/>
      <c r="Q7" s="63"/>
      <c r="R7" s="63"/>
      <c r="S7" s="63"/>
      <c r="T7" s="63"/>
      <c r="U7" s="63"/>
      <c r="V7" s="63"/>
      <c r="W7" s="63"/>
      <c r="X7" s="64"/>
    </row>
    <row r="8" spans="1:24" ht="18.75" customHeight="1">
      <c r="A8" s="59" t="s">
        <v>339</v>
      </c>
      <c r="B8" s="60"/>
      <c r="C8" s="60"/>
      <c r="D8" s="60"/>
      <c r="E8" s="61"/>
      <c r="F8" s="62"/>
      <c r="G8" s="63"/>
      <c r="H8" s="63"/>
      <c r="I8" s="63"/>
      <c r="J8" s="63"/>
      <c r="K8" s="63"/>
      <c r="L8" s="63"/>
      <c r="M8" s="63"/>
      <c r="N8" s="63"/>
      <c r="O8" s="63"/>
      <c r="P8" s="63"/>
      <c r="Q8" s="63"/>
      <c r="R8" s="63"/>
      <c r="S8" s="63"/>
      <c r="T8" s="63"/>
      <c r="U8" s="63"/>
      <c r="V8" s="63"/>
      <c r="W8" s="63"/>
      <c r="X8" s="64"/>
    </row>
    <row r="9" spans="1:24" ht="18.75" customHeight="1">
      <c r="A9" s="59" t="s">
        <v>24</v>
      </c>
      <c r="B9" s="60"/>
      <c r="C9" s="60"/>
      <c r="D9" s="60"/>
      <c r="E9" s="61"/>
      <c r="F9" s="62" t="s">
        <v>417</v>
      </c>
      <c r="G9" s="63"/>
      <c r="H9" s="63"/>
      <c r="I9" s="63"/>
      <c r="J9" s="63"/>
      <c r="K9" s="63"/>
      <c r="L9" s="63"/>
      <c r="M9" s="63"/>
      <c r="N9" s="63"/>
      <c r="O9" s="63"/>
      <c r="P9" s="63"/>
      <c r="Q9" s="63"/>
      <c r="R9" s="63"/>
      <c r="S9" s="63"/>
      <c r="T9" s="63"/>
      <c r="U9" s="63"/>
      <c r="V9" s="63"/>
      <c r="W9" s="63"/>
      <c r="X9" s="64"/>
    </row>
    <row r="10" spans="1:24" ht="18.600000000000001" customHeight="1">
      <c r="A10" s="7"/>
      <c r="B10" s="7"/>
      <c r="C10" s="7"/>
      <c r="D10" s="7"/>
      <c r="E10" s="7"/>
      <c r="F10" s="8"/>
      <c r="G10" s="8"/>
      <c r="H10" s="8"/>
      <c r="I10" s="8"/>
      <c r="J10" s="8"/>
      <c r="K10" s="8"/>
      <c r="L10" s="8"/>
      <c r="M10" s="8"/>
      <c r="N10" s="8"/>
      <c r="O10" s="8"/>
      <c r="P10" s="8"/>
      <c r="Q10" s="8"/>
      <c r="R10" s="8"/>
      <c r="S10" s="8"/>
      <c r="T10" s="8"/>
      <c r="U10" s="8"/>
      <c r="V10" s="8"/>
      <c r="W10" s="8"/>
      <c r="X10" s="8"/>
    </row>
    <row r="11" spans="1:24" ht="18.600000000000001" customHeight="1">
      <c r="A11" s="9" t="s">
        <v>25</v>
      </c>
      <c r="B11" s="9"/>
      <c r="C11" s="9"/>
      <c r="D11" s="7"/>
      <c r="E11" s="7"/>
      <c r="F11" s="8"/>
      <c r="G11" s="8"/>
      <c r="H11" s="8"/>
      <c r="I11" s="8"/>
      <c r="J11" s="8"/>
      <c r="K11" s="8"/>
      <c r="L11" s="8"/>
      <c r="M11" s="8"/>
      <c r="N11" s="8"/>
      <c r="O11" s="8"/>
      <c r="P11" s="8"/>
      <c r="Q11" s="8"/>
      <c r="R11" s="8"/>
      <c r="S11" s="8"/>
      <c r="T11" s="8"/>
      <c r="U11" s="8"/>
      <c r="V11" s="8"/>
      <c r="W11" s="8"/>
      <c r="X11" s="8"/>
    </row>
    <row r="12" spans="1:24" ht="18.600000000000001" customHeight="1">
      <c r="A12" s="59" t="s">
        <v>26</v>
      </c>
      <c r="B12" s="60"/>
      <c r="C12" s="61"/>
      <c r="D12" s="59" t="s">
        <v>27</v>
      </c>
      <c r="E12" s="60"/>
      <c r="F12" s="60"/>
      <c r="G12" s="60"/>
      <c r="H12" s="60"/>
      <c r="I12" s="60"/>
      <c r="J12" s="60"/>
      <c r="K12" s="60"/>
      <c r="L12" s="61"/>
      <c r="M12" s="59" t="s">
        <v>28</v>
      </c>
      <c r="N12" s="60"/>
      <c r="O12" s="60"/>
      <c r="P12" s="61"/>
      <c r="Q12" s="59" t="s">
        <v>29</v>
      </c>
      <c r="R12" s="60"/>
      <c r="S12" s="60"/>
      <c r="T12" s="60"/>
      <c r="U12" s="60"/>
      <c r="V12" s="60"/>
      <c r="W12" s="60"/>
      <c r="X12" s="61"/>
    </row>
    <row r="13" spans="1:24" ht="18.600000000000001" customHeight="1">
      <c r="A13" s="62"/>
      <c r="B13" s="63"/>
      <c r="C13" s="64"/>
      <c r="D13" s="62"/>
      <c r="E13" s="63"/>
      <c r="F13" s="63"/>
      <c r="G13" s="64"/>
      <c r="H13" s="54" t="s">
        <v>30</v>
      </c>
      <c r="I13" s="62"/>
      <c r="J13" s="63"/>
      <c r="K13" s="63"/>
      <c r="L13" s="64"/>
      <c r="M13" s="73"/>
      <c r="N13" s="74"/>
      <c r="O13" s="74"/>
      <c r="P13" s="75"/>
      <c r="Q13" s="62"/>
      <c r="R13" s="63"/>
      <c r="S13" s="63"/>
      <c r="T13" s="63"/>
      <c r="U13" s="63"/>
      <c r="V13" s="63"/>
      <c r="W13" s="63"/>
      <c r="X13" s="64"/>
    </row>
    <row r="14" spans="1:24" ht="18.600000000000001" customHeight="1">
      <c r="A14" s="62"/>
      <c r="B14" s="63"/>
      <c r="C14" s="64"/>
      <c r="D14" s="62"/>
      <c r="E14" s="63"/>
      <c r="F14" s="63"/>
      <c r="G14" s="64"/>
      <c r="H14" s="54" t="s">
        <v>30</v>
      </c>
      <c r="I14" s="62"/>
      <c r="J14" s="63"/>
      <c r="K14" s="63"/>
      <c r="L14" s="64"/>
      <c r="M14" s="73"/>
      <c r="N14" s="74"/>
      <c r="O14" s="74"/>
      <c r="P14" s="75"/>
      <c r="Q14" s="62"/>
      <c r="R14" s="63"/>
      <c r="S14" s="63"/>
      <c r="T14" s="63"/>
      <c r="U14" s="63"/>
      <c r="V14" s="63"/>
      <c r="W14" s="63"/>
      <c r="X14" s="64"/>
    </row>
    <row r="15" spans="1:24" ht="18.600000000000001" customHeight="1">
      <c r="A15" s="62"/>
      <c r="B15" s="63"/>
      <c r="C15" s="64"/>
      <c r="D15" s="62"/>
      <c r="E15" s="63"/>
      <c r="F15" s="63"/>
      <c r="G15" s="64"/>
      <c r="H15" s="54" t="s">
        <v>30</v>
      </c>
      <c r="I15" s="62"/>
      <c r="J15" s="63"/>
      <c r="K15" s="63"/>
      <c r="L15" s="64"/>
      <c r="M15" s="73"/>
      <c r="N15" s="74"/>
      <c r="O15" s="74"/>
      <c r="P15" s="75"/>
      <c r="Q15" s="62"/>
      <c r="R15" s="63"/>
      <c r="S15" s="63"/>
      <c r="T15" s="63"/>
      <c r="U15" s="63"/>
      <c r="V15" s="63"/>
      <c r="W15" s="63"/>
      <c r="X15" s="64"/>
    </row>
    <row r="16" spans="1:24" ht="18.600000000000001" customHeight="1" thickBot="1">
      <c r="A16" s="76"/>
      <c r="B16" s="77"/>
      <c r="C16" s="78"/>
      <c r="D16" s="76"/>
      <c r="E16" s="77"/>
      <c r="F16" s="77"/>
      <c r="G16" s="78"/>
      <c r="H16" s="10" t="s">
        <v>30</v>
      </c>
      <c r="I16" s="76"/>
      <c r="J16" s="77"/>
      <c r="K16" s="77"/>
      <c r="L16" s="78"/>
      <c r="M16" s="79"/>
      <c r="N16" s="80"/>
      <c r="O16" s="80"/>
      <c r="P16" s="81"/>
      <c r="Q16" s="62"/>
      <c r="R16" s="63"/>
      <c r="S16" s="63"/>
      <c r="T16" s="63"/>
      <c r="U16" s="63"/>
      <c r="V16" s="63"/>
      <c r="W16" s="63"/>
      <c r="X16" s="64"/>
    </row>
    <row r="17" spans="1:24" ht="18.600000000000001" customHeight="1" thickTop="1">
      <c r="A17" s="82" t="s">
        <v>31</v>
      </c>
      <c r="B17" s="83"/>
      <c r="C17" s="83"/>
      <c r="D17" s="83"/>
      <c r="E17" s="83"/>
      <c r="F17" s="83"/>
      <c r="G17" s="83"/>
      <c r="H17" s="83"/>
      <c r="I17" s="83"/>
      <c r="J17" s="83"/>
      <c r="K17" s="83"/>
      <c r="L17" s="84"/>
      <c r="M17" s="85">
        <f>SUM(M13:P16)</f>
        <v>0</v>
      </c>
      <c r="N17" s="86"/>
      <c r="O17" s="86"/>
      <c r="P17" s="87"/>
      <c r="Q17" s="82"/>
      <c r="R17" s="83"/>
      <c r="S17" s="83"/>
      <c r="T17" s="83"/>
      <c r="U17" s="83"/>
      <c r="V17" s="83"/>
      <c r="W17" s="83"/>
      <c r="X17" s="84"/>
    </row>
    <row r="18" spans="1:24" ht="18.600000000000001" customHeight="1"/>
    <row r="19" spans="1:24" ht="18.600000000000001" customHeight="1">
      <c r="A19" s="9" t="s">
        <v>32</v>
      </c>
      <c r="B19" s="9"/>
      <c r="C19" s="9"/>
      <c r="D19" s="11"/>
      <c r="E19" s="11"/>
      <c r="F19" s="11"/>
      <c r="G19" s="11"/>
      <c r="H19" s="11"/>
      <c r="I19" s="11"/>
      <c r="J19" s="11"/>
      <c r="K19" s="11"/>
      <c r="L19" s="11"/>
      <c r="M19" s="11"/>
      <c r="N19" s="11"/>
      <c r="O19" s="11"/>
      <c r="P19" s="11"/>
      <c r="Q19" s="11"/>
      <c r="R19" s="11"/>
      <c r="S19" s="11"/>
      <c r="T19" s="11"/>
      <c r="U19" s="11"/>
      <c r="V19" s="12"/>
      <c r="W19" s="12"/>
      <c r="X19" s="12"/>
    </row>
    <row r="20" spans="1:24" ht="18.600000000000001" customHeight="1">
      <c r="A20" s="59" t="s">
        <v>26</v>
      </c>
      <c r="B20" s="60"/>
      <c r="C20" s="60"/>
      <c r="D20" s="59" t="s">
        <v>33</v>
      </c>
      <c r="E20" s="60"/>
      <c r="F20" s="60"/>
      <c r="G20" s="60"/>
      <c r="H20" s="60"/>
      <c r="I20" s="60"/>
      <c r="J20" s="60"/>
      <c r="K20" s="60"/>
      <c r="L20" s="61"/>
      <c r="M20" s="59" t="s">
        <v>28</v>
      </c>
      <c r="N20" s="60"/>
      <c r="O20" s="60"/>
      <c r="P20" s="61"/>
      <c r="Q20" s="59" t="s">
        <v>29</v>
      </c>
      <c r="R20" s="60"/>
      <c r="S20" s="60"/>
      <c r="T20" s="60"/>
      <c r="U20" s="60"/>
      <c r="V20" s="60"/>
      <c r="W20" s="60"/>
      <c r="X20" s="61"/>
    </row>
    <row r="21" spans="1:24" ht="18.600000000000001" customHeight="1">
      <c r="A21" s="88">
        <v>44859</v>
      </c>
      <c r="B21" s="63"/>
      <c r="C21" s="63"/>
      <c r="D21" s="62" t="s">
        <v>418</v>
      </c>
      <c r="E21" s="63"/>
      <c r="F21" s="63"/>
      <c r="G21" s="63"/>
      <c r="H21" s="63"/>
      <c r="I21" s="63"/>
      <c r="J21" s="63"/>
      <c r="K21" s="63"/>
      <c r="L21" s="64"/>
      <c r="M21" s="73">
        <v>8000</v>
      </c>
      <c r="N21" s="74"/>
      <c r="O21" s="74"/>
      <c r="P21" s="75"/>
      <c r="Q21" s="62"/>
      <c r="R21" s="63"/>
      <c r="S21" s="63"/>
      <c r="T21" s="63"/>
      <c r="U21" s="63"/>
      <c r="V21" s="63"/>
      <c r="W21" s="63"/>
      <c r="X21" s="64"/>
    </row>
    <row r="22" spans="1:24" ht="18.600000000000001" customHeight="1" thickBot="1">
      <c r="A22" s="76"/>
      <c r="B22" s="77"/>
      <c r="C22" s="77"/>
      <c r="D22" s="76"/>
      <c r="E22" s="77"/>
      <c r="F22" s="77"/>
      <c r="G22" s="77"/>
      <c r="H22" s="77"/>
      <c r="I22" s="77"/>
      <c r="J22" s="77"/>
      <c r="K22" s="77"/>
      <c r="L22" s="78"/>
      <c r="M22" s="79"/>
      <c r="N22" s="80"/>
      <c r="O22" s="80"/>
      <c r="P22" s="81"/>
      <c r="Q22" s="89"/>
      <c r="R22" s="90"/>
      <c r="S22" s="90"/>
      <c r="T22" s="90"/>
      <c r="U22" s="90"/>
      <c r="V22" s="90"/>
      <c r="W22" s="90"/>
      <c r="X22" s="91"/>
    </row>
    <row r="23" spans="1:24" ht="18.600000000000001" customHeight="1" thickTop="1">
      <c r="A23" s="82" t="s">
        <v>31</v>
      </c>
      <c r="B23" s="83"/>
      <c r="C23" s="83"/>
      <c r="D23" s="83"/>
      <c r="E23" s="83"/>
      <c r="F23" s="83"/>
      <c r="G23" s="83"/>
      <c r="H23" s="83"/>
      <c r="I23" s="83"/>
      <c r="J23" s="83"/>
      <c r="K23" s="83"/>
      <c r="L23" s="84"/>
      <c r="M23" s="85">
        <f>SUM(M21:P22)</f>
        <v>8000</v>
      </c>
      <c r="N23" s="86"/>
      <c r="O23" s="86"/>
      <c r="P23" s="87"/>
      <c r="Q23" s="82"/>
      <c r="R23" s="83"/>
      <c r="S23" s="83"/>
      <c r="T23" s="83"/>
      <c r="U23" s="83"/>
      <c r="V23" s="83"/>
      <c r="W23" s="83"/>
      <c r="X23" s="84"/>
    </row>
    <row r="24" spans="1:24" ht="18.600000000000001" customHeight="1">
      <c r="V24" s="13"/>
      <c r="W24" s="13"/>
      <c r="X24" s="13"/>
    </row>
    <row r="25" spans="1:24" ht="18.600000000000001" customHeight="1">
      <c r="A25" s="9" t="s">
        <v>34</v>
      </c>
      <c r="B25" s="9"/>
      <c r="C25" s="9"/>
      <c r="D25" s="11"/>
      <c r="E25" s="11"/>
      <c r="F25" s="11"/>
      <c r="G25" s="11"/>
      <c r="H25" s="11"/>
      <c r="I25" s="11"/>
      <c r="J25" s="11"/>
      <c r="K25" s="11"/>
      <c r="L25" s="11"/>
      <c r="M25" s="11"/>
      <c r="N25" s="11"/>
      <c r="O25" s="11"/>
      <c r="P25" s="11"/>
      <c r="Q25" s="11"/>
      <c r="R25" s="11"/>
      <c r="S25" s="11"/>
      <c r="T25" s="11"/>
      <c r="U25" s="11"/>
      <c r="V25" s="12"/>
      <c r="W25" s="12"/>
      <c r="X25" s="12"/>
    </row>
    <row r="26" spans="1:24" ht="18.600000000000001" customHeight="1">
      <c r="A26" s="59" t="s">
        <v>35</v>
      </c>
      <c r="B26" s="60"/>
      <c r="C26" s="60"/>
      <c r="D26" s="59" t="s">
        <v>36</v>
      </c>
      <c r="E26" s="60"/>
      <c r="F26" s="60"/>
      <c r="G26" s="60"/>
      <c r="H26" s="60"/>
      <c r="I26" s="60"/>
      <c r="J26" s="60"/>
      <c r="K26" s="60"/>
      <c r="L26" s="61"/>
      <c r="M26" s="59" t="s">
        <v>28</v>
      </c>
      <c r="N26" s="60"/>
      <c r="O26" s="60"/>
      <c r="P26" s="61"/>
      <c r="Q26" s="59" t="s">
        <v>29</v>
      </c>
      <c r="R26" s="60"/>
      <c r="S26" s="60"/>
      <c r="T26" s="60"/>
      <c r="U26" s="60"/>
      <c r="V26" s="60"/>
      <c r="W26" s="60"/>
      <c r="X26" s="61"/>
    </row>
    <row r="27" spans="1:24" ht="18.600000000000001" customHeight="1">
      <c r="A27" s="59"/>
      <c r="B27" s="60"/>
      <c r="C27" s="60"/>
      <c r="D27" s="59" t="str">
        <f>IF(A27="","",VLOOKUP(B3,日当一覧!$A$1:$B$9,3,FALSE))</f>
        <v/>
      </c>
      <c r="E27" s="60"/>
      <c r="F27" s="60"/>
      <c r="G27" s="60"/>
      <c r="H27" s="60"/>
      <c r="I27" s="60"/>
      <c r="J27" s="60"/>
      <c r="K27" s="60"/>
      <c r="L27" s="61"/>
      <c r="M27" s="92" t="str">
        <f>IF(A27="","",A27*D27)</f>
        <v/>
      </c>
      <c r="N27" s="93"/>
      <c r="O27" s="93"/>
      <c r="P27" s="94"/>
      <c r="Q27" s="62"/>
      <c r="R27" s="63"/>
      <c r="S27" s="63"/>
      <c r="T27" s="63"/>
      <c r="U27" s="63"/>
      <c r="V27" s="63"/>
      <c r="W27" s="63"/>
      <c r="X27" s="64"/>
    </row>
    <row r="28" spans="1:24" ht="18.600000000000001" customHeight="1">
      <c r="V28" s="13"/>
      <c r="W28" s="13"/>
      <c r="X28" s="13"/>
    </row>
    <row r="29" spans="1:24" ht="18.600000000000001" customHeight="1">
      <c r="A29" s="3" t="s">
        <v>37</v>
      </c>
      <c r="V29" s="13"/>
      <c r="W29" s="13"/>
      <c r="X29" s="13"/>
    </row>
    <row r="30" spans="1:24" ht="18.600000000000001" customHeight="1">
      <c r="A30" s="62" t="s">
        <v>38</v>
      </c>
      <c r="B30" s="63"/>
      <c r="C30" s="63"/>
      <c r="D30" s="63"/>
      <c r="E30" s="63"/>
      <c r="F30" s="63"/>
      <c r="G30" s="63"/>
      <c r="H30" s="63"/>
      <c r="I30" s="63"/>
      <c r="J30" s="63"/>
      <c r="K30" s="63"/>
      <c r="L30" s="63"/>
      <c r="M30" s="63"/>
      <c r="N30" s="63"/>
      <c r="O30" s="63"/>
      <c r="P30" s="64"/>
      <c r="Q30" s="92">
        <f>M17</f>
        <v>0</v>
      </c>
      <c r="R30" s="93"/>
      <c r="S30" s="93"/>
      <c r="T30" s="93"/>
      <c r="U30" s="93"/>
      <c r="V30" s="93"/>
      <c r="W30" s="93"/>
      <c r="X30" s="94"/>
    </row>
    <row r="31" spans="1:24" ht="18.600000000000001" customHeight="1">
      <c r="A31" s="62" t="s">
        <v>39</v>
      </c>
      <c r="B31" s="63"/>
      <c r="C31" s="63"/>
      <c r="D31" s="63"/>
      <c r="E31" s="63"/>
      <c r="F31" s="63"/>
      <c r="G31" s="63"/>
      <c r="H31" s="63"/>
      <c r="I31" s="63"/>
      <c r="J31" s="63"/>
      <c r="K31" s="63"/>
      <c r="L31" s="63"/>
      <c r="M31" s="63"/>
      <c r="N31" s="63"/>
      <c r="O31" s="63"/>
      <c r="P31" s="64"/>
      <c r="Q31" s="92">
        <f>M23</f>
        <v>8000</v>
      </c>
      <c r="R31" s="93"/>
      <c r="S31" s="93"/>
      <c r="T31" s="93"/>
      <c r="U31" s="93"/>
      <c r="V31" s="93"/>
      <c r="W31" s="93"/>
      <c r="X31" s="94"/>
    </row>
    <row r="32" spans="1:24" ht="18.600000000000001" customHeight="1">
      <c r="A32" s="62" t="s">
        <v>40</v>
      </c>
      <c r="B32" s="63"/>
      <c r="C32" s="63"/>
      <c r="D32" s="63"/>
      <c r="E32" s="63"/>
      <c r="F32" s="63"/>
      <c r="G32" s="63"/>
      <c r="H32" s="63"/>
      <c r="I32" s="63"/>
      <c r="J32" s="63"/>
      <c r="K32" s="63"/>
      <c r="L32" s="63"/>
      <c r="M32" s="63"/>
      <c r="N32" s="63"/>
      <c r="O32" s="63"/>
      <c r="P32" s="64"/>
      <c r="Q32" s="92" t="str">
        <f>M27</f>
        <v/>
      </c>
      <c r="R32" s="93"/>
      <c r="S32" s="93"/>
      <c r="T32" s="93"/>
      <c r="U32" s="93"/>
      <c r="V32" s="93"/>
      <c r="W32" s="93"/>
      <c r="X32" s="94"/>
    </row>
    <row r="33" spans="1:24" ht="18.600000000000001" customHeight="1">
      <c r="A33" s="62" t="s">
        <v>31</v>
      </c>
      <c r="B33" s="63"/>
      <c r="C33" s="63"/>
      <c r="D33" s="63"/>
      <c r="E33" s="63"/>
      <c r="F33" s="63"/>
      <c r="G33" s="63"/>
      <c r="H33" s="63"/>
      <c r="I33" s="63"/>
      <c r="J33" s="63"/>
      <c r="K33" s="63"/>
      <c r="L33" s="63"/>
      <c r="M33" s="63"/>
      <c r="N33" s="63"/>
      <c r="O33" s="63"/>
      <c r="P33" s="64"/>
      <c r="Q33" s="92">
        <f>SUM(Q30:X32)</f>
        <v>8000</v>
      </c>
      <c r="R33" s="93"/>
      <c r="S33" s="93"/>
      <c r="T33" s="93"/>
      <c r="U33" s="93"/>
      <c r="V33" s="93"/>
      <c r="W33" s="93"/>
      <c r="X33" s="94"/>
    </row>
    <row r="34" spans="1:24" ht="18.600000000000001" customHeight="1" thickBot="1">
      <c r="A34" s="76" t="s">
        <v>41</v>
      </c>
      <c r="B34" s="77"/>
      <c r="C34" s="77"/>
      <c r="D34" s="77"/>
      <c r="E34" s="77"/>
      <c r="F34" s="77"/>
      <c r="G34" s="77"/>
      <c r="H34" s="77"/>
      <c r="I34" s="77"/>
      <c r="J34" s="77"/>
      <c r="K34" s="77"/>
      <c r="L34" s="77"/>
      <c r="M34" s="77"/>
      <c r="N34" s="77"/>
      <c r="O34" s="77"/>
      <c r="P34" s="78"/>
      <c r="Q34" s="95">
        <v>0</v>
      </c>
      <c r="R34" s="96"/>
      <c r="S34" s="96"/>
      <c r="T34" s="96"/>
      <c r="U34" s="96"/>
      <c r="V34" s="96"/>
      <c r="W34" s="96"/>
      <c r="X34" s="97"/>
    </row>
    <row r="35" spans="1:24" ht="18.600000000000001" customHeight="1" thickTop="1">
      <c r="A35" s="98" t="s">
        <v>42</v>
      </c>
      <c r="B35" s="99"/>
      <c r="C35" s="99"/>
      <c r="D35" s="99"/>
      <c r="E35" s="99"/>
      <c r="F35" s="99"/>
      <c r="G35" s="99"/>
      <c r="H35" s="99"/>
      <c r="I35" s="99"/>
      <c r="J35" s="99"/>
      <c r="K35" s="99"/>
      <c r="L35" s="99"/>
      <c r="M35" s="99"/>
      <c r="N35" s="99"/>
      <c r="O35" s="99"/>
      <c r="P35" s="100"/>
      <c r="Q35" s="85">
        <f>Q33-Q34</f>
        <v>8000</v>
      </c>
      <c r="R35" s="101"/>
      <c r="S35" s="101"/>
      <c r="T35" s="101"/>
      <c r="U35" s="101"/>
      <c r="V35" s="101"/>
      <c r="W35" s="101"/>
      <c r="X35" s="102"/>
    </row>
    <row r="37" spans="1:24" ht="18.75" customHeight="1">
      <c r="A37" s="3" t="s">
        <v>43</v>
      </c>
    </row>
    <row r="38" spans="1:24" ht="18.75" customHeight="1">
      <c r="A38" s="59" t="s">
        <v>44</v>
      </c>
      <c r="B38" s="60"/>
      <c r="C38" s="61"/>
      <c r="D38" s="62"/>
      <c r="E38" s="63"/>
      <c r="F38" s="63"/>
      <c r="G38" s="63"/>
      <c r="H38" s="63"/>
      <c r="I38" s="63"/>
      <c r="J38" s="63"/>
      <c r="K38" s="63"/>
      <c r="L38" s="63"/>
      <c r="M38" s="63"/>
      <c r="N38" s="63"/>
      <c r="O38" s="63"/>
      <c r="P38" s="63"/>
      <c r="Q38" s="63"/>
      <c r="R38" s="63"/>
      <c r="S38" s="63"/>
      <c r="T38" s="63"/>
      <c r="U38" s="63"/>
      <c r="V38" s="63"/>
      <c r="W38" s="63"/>
      <c r="X38" s="64"/>
    </row>
    <row r="39" spans="1:24" ht="18.75" customHeight="1">
      <c r="A39" s="59" t="s">
        <v>45</v>
      </c>
      <c r="B39" s="60"/>
      <c r="C39" s="61"/>
      <c r="D39" s="62"/>
      <c r="E39" s="63"/>
      <c r="F39" s="63"/>
      <c r="G39" s="63"/>
      <c r="H39" s="63"/>
      <c r="I39" s="63"/>
      <c r="J39" s="63"/>
      <c r="K39" s="63"/>
      <c r="L39" s="63"/>
      <c r="M39" s="63"/>
      <c r="N39" s="63"/>
      <c r="O39" s="63"/>
      <c r="P39" s="63"/>
      <c r="Q39" s="63"/>
      <c r="R39" s="63"/>
      <c r="S39" s="63"/>
      <c r="T39" s="63"/>
      <c r="U39" s="63"/>
      <c r="V39" s="63"/>
      <c r="W39" s="63"/>
      <c r="X39" s="64"/>
    </row>
  </sheetData>
  <mergeCells count="83">
    <mergeCell ref="A39:C39"/>
    <mergeCell ref="D39:X39"/>
    <mergeCell ref="A34:P34"/>
    <mergeCell ref="Q34:X34"/>
    <mergeCell ref="A35:P35"/>
    <mergeCell ref="Q35:X35"/>
    <mergeCell ref="A38:C38"/>
    <mergeCell ref="D38:X38"/>
    <mergeCell ref="A31:P31"/>
    <mergeCell ref="Q31:X31"/>
    <mergeCell ref="A32:P32"/>
    <mergeCell ref="Q32:X32"/>
    <mergeCell ref="A33:P33"/>
    <mergeCell ref="Q33:X33"/>
    <mergeCell ref="A27:C27"/>
    <mergeCell ref="D27:L27"/>
    <mergeCell ref="M27:P27"/>
    <mergeCell ref="Q27:X27"/>
    <mergeCell ref="A30:P30"/>
    <mergeCell ref="Q30:X30"/>
    <mergeCell ref="A23:L23"/>
    <mergeCell ref="M23:P23"/>
    <mergeCell ref="Q23:X23"/>
    <mergeCell ref="A26:C26"/>
    <mergeCell ref="D26:L26"/>
    <mergeCell ref="M26:P26"/>
    <mergeCell ref="Q26:X26"/>
    <mergeCell ref="A21:C21"/>
    <mergeCell ref="D21:L21"/>
    <mergeCell ref="M21:P21"/>
    <mergeCell ref="Q21:X21"/>
    <mergeCell ref="A22:C22"/>
    <mergeCell ref="D22:L22"/>
    <mergeCell ref="M22:P22"/>
    <mergeCell ref="Q22:X22"/>
    <mergeCell ref="A17:L17"/>
    <mergeCell ref="M17:P17"/>
    <mergeCell ref="Q17:X17"/>
    <mergeCell ref="A20:C20"/>
    <mergeCell ref="D20:L20"/>
    <mergeCell ref="M20:P20"/>
    <mergeCell ref="Q20:X20"/>
    <mergeCell ref="A15:C15"/>
    <mergeCell ref="D15:G15"/>
    <mergeCell ref="I15:L15"/>
    <mergeCell ref="M15:P15"/>
    <mergeCell ref="Q15:X15"/>
    <mergeCell ref="A16:C16"/>
    <mergeCell ref="D16:G16"/>
    <mergeCell ref="I16:L16"/>
    <mergeCell ref="M16:P16"/>
    <mergeCell ref="Q16:X16"/>
    <mergeCell ref="A13:C13"/>
    <mergeCell ref="D13:G13"/>
    <mergeCell ref="I13:L13"/>
    <mergeCell ref="M13:P13"/>
    <mergeCell ref="Q13:X13"/>
    <mergeCell ref="A14:C14"/>
    <mergeCell ref="D14:G14"/>
    <mergeCell ref="I14:L14"/>
    <mergeCell ref="M14:P14"/>
    <mergeCell ref="Q14:X14"/>
    <mergeCell ref="A8:E8"/>
    <mergeCell ref="F8:X8"/>
    <mergeCell ref="A9:E9"/>
    <mergeCell ref="F9:X9"/>
    <mergeCell ref="A12:C12"/>
    <mergeCell ref="D12:L12"/>
    <mergeCell ref="M12:P12"/>
    <mergeCell ref="Q12:X12"/>
    <mergeCell ref="A7:E7"/>
    <mergeCell ref="F7:X7"/>
    <mergeCell ref="R1:S1"/>
    <mergeCell ref="T1:X1"/>
    <mergeCell ref="B3:G3"/>
    <mergeCell ref="S3:T3"/>
    <mergeCell ref="U3:V3"/>
    <mergeCell ref="W3:X3"/>
    <mergeCell ref="B4:G4"/>
    <mergeCell ref="S4:T5"/>
    <mergeCell ref="U4:V5"/>
    <mergeCell ref="W4:X5"/>
    <mergeCell ref="B5:G5"/>
  </mergeCells>
  <phoneticPr fontId="1"/>
  <printOptions verticalCentered="1"/>
  <pageMargins left="0.19685039370078741" right="0.19685039370078741" top="0.35433070866141736" bottom="0.35433070866141736" header="0.31496062992125984" footer="0.31496062992125984"/>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日当一覧!$A$1:$A$8</xm:f>
          </x14:formula1>
          <xm:sqref>B5:G5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ColWidth="8.625" defaultRowHeight="14.25"/>
  <cols>
    <col min="1" max="1" width="13.375" style="1" bestFit="1" customWidth="1"/>
    <col min="2" max="2" width="14.5" style="1" bestFit="1" customWidth="1"/>
    <col min="3" max="16384" width="8.625" style="1"/>
  </cols>
  <sheetData>
    <row r="1" spans="1:2" ht="18.75">
      <c r="A1" s="30" t="s">
        <v>419</v>
      </c>
      <c r="B1" s="30" t="s">
        <v>28</v>
      </c>
    </row>
    <row r="2" spans="1:2" ht="18.75">
      <c r="A2" s="26" t="s">
        <v>14</v>
      </c>
      <c r="B2" s="2">
        <v>4000</v>
      </c>
    </row>
    <row r="3" spans="1:2" ht="18.75">
      <c r="A3" s="26" t="s">
        <v>15</v>
      </c>
      <c r="B3" s="2">
        <v>4500</v>
      </c>
    </row>
    <row r="4" spans="1:2" ht="18.75">
      <c r="A4" s="26" t="s">
        <v>16</v>
      </c>
      <c r="B4" s="2">
        <v>5000</v>
      </c>
    </row>
    <row r="5" spans="1:2" ht="18.75">
      <c r="A5" s="26" t="s">
        <v>17</v>
      </c>
      <c r="B5" s="2">
        <v>5500</v>
      </c>
    </row>
    <row r="6" spans="1:2" ht="18.75">
      <c r="A6" s="26" t="s">
        <v>340</v>
      </c>
      <c r="B6" s="2">
        <v>6000</v>
      </c>
    </row>
    <row r="7" spans="1:2" ht="18.75">
      <c r="A7" s="26" t="s">
        <v>341</v>
      </c>
      <c r="B7" s="2">
        <v>7000</v>
      </c>
    </row>
    <row r="8" spans="1:2" ht="18.75">
      <c r="A8" s="26" t="s">
        <v>342</v>
      </c>
      <c r="B8" s="2">
        <v>7500</v>
      </c>
    </row>
    <row r="9" spans="1:2" ht="18.75">
      <c r="A9" s="26" t="s">
        <v>343</v>
      </c>
      <c r="B9" s="2">
        <v>8000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zoomScaleNormal="100" zoomScaleSheetLayoutView="100" workbookViewId="0"/>
  </sheetViews>
  <sheetFormatPr defaultColWidth="3.625" defaultRowHeight="18.75" customHeight="1"/>
  <cols>
    <col min="1" max="16384" width="3.625" style="3"/>
  </cols>
  <sheetData>
    <row r="1" spans="1:24" ht="18.75" customHeight="1">
      <c r="R1" s="65" t="s">
        <v>18</v>
      </c>
      <c r="S1" s="65"/>
      <c r="T1" s="66">
        <v>44867</v>
      </c>
      <c r="U1" s="67"/>
      <c r="V1" s="67"/>
      <c r="W1" s="67"/>
      <c r="X1" s="67"/>
    </row>
    <row r="2" spans="1:24" ht="18.75" customHeight="1">
      <c r="A2" s="4" t="s">
        <v>19</v>
      </c>
      <c r="B2" s="5"/>
      <c r="C2" s="5"/>
      <c r="D2" s="5"/>
      <c r="E2" s="5"/>
      <c r="F2" s="5"/>
      <c r="G2" s="5"/>
      <c r="H2" s="5"/>
      <c r="I2" s="5"/>
      <c r="J2" s="5"/>
      <c r="K2" s="5"/>
      <c r="L2" s="5"/>
      <c r="M2" s="5"/>
      <c r="N2" s="5"/>
      <c r="O2" s="5"/>
      <c r="P2" s="5"/>
      <c r="Q2" s="5"/>
      <c r="R2" s="5"/>
      <c r="S2" s="5"/>
      <c r="T2" s="5"/>
      <c r="U2" s="5"/>
      <c r="V2" s="5"/>
      <c r="W2" s="5"/>
      <c r="X2" s="5"/>
    </row>
    <row r="3" spans="1:24" ht="18.75" customHeight="1">
      <c r="A3" s="6" t="s">
        <v>20</v>
      </c>
      <c r="B3" s="68" t="s">
        <v>344</v>
      </c>
      <c r="C3" s="68"/>
      <c r="D3" s="68"/>
      <c r="E3" s="68"/>
      <c r="F3" s="68"/>
      <c r="G3" s="68"/>
      <c r="S3" s="59" t="s">
        <v>21</v>
      </c>
      <c r="T3" s="61"/>
      <c r="U3" s="59" t="s">
        <v>21</v>
      </c>
      <c r="V3" s="61"/>
      <c r="W3" s="59" t="s">
        <v>21</v>
      </c>
      <c r="X3" s="61"/>
    </row>
    <row r="4" spans="1:24" ht="18.75" customHeight="1">
      <c r="A4" s="6" t="s">
        <v>22</v>
      </c>
      <c r="B4" s="68" t="s">
        <v>345</v>
      </c>
      <c r="C4" s="68"/>
      <c r="D4" s="68"/>
      <c r="E4" s="68"/>
      <c r="F4" s="68"/>
      <c r="G4" s="68"/>
      <c r="S4" s="69"/>
      <c r="T4" s="70"/>
      <c r="U4" s="69"/>
      <c r="V4" s="70"/>
      <c r="W4" s="69"/>
      <c r="X4" s="70"/>
    </row>
    <row r="5" spans="1:24" ht="18.75" customHeight="1">
      <c r="A5" s="25" t="s">
        <v>338</v>
      </c>
      <c r="B5" s="59" t="s">
        <v>420</v>
      </c>
      <c r="C5" s="60"/>
      <c r="D5" s="60"/>
      <c r="E5" s="60"/>
      <c r="F5" s="60"/>
      <c r="G5" s="61"/>
      <c r="S5" s="71"/>
      <c r="T5" s="72"/>
      <c r="U5" s="71"/>
      <c r="V5" s="72"/>
      <c r="W5" s="71"/>
      <c r="X5" s="72"/>
    </row>
    <row r="7" spans="1:24" ht="18.75" customHeight="1">
      <c r="A7" s="59" t="s">
        <v>23</v>
      </c>
      <c r="B7" s="60"/>
      <c r="C7" s="60"/>
      <c r="D7" s="60"/>
      <c r="E7" s="61"/>
      <c r="F7" s="62" t="s">
        <v>416</v>
      </c>
      <c r="G7" s="63"/>
      <c r="H7" s="63"/>
      <c r="I7" s="63"/>
      <c r="J7" s="63"/>
      <c r="K7" s="63"/>
      <c r="L7" s="63"/>
      <c r="M7" s="63"/>
      <c r="N7" s="63"/>
      <c r="O7" s="63"/>
      <c r="P7" s="63"/>
      <c r="Q7" s="63"/>
      <c r="R7" s="63"/>
      <c r="S7" s="63"/>
      <c r="T7" s="63"/>
      <c r="U7" s="63"/>
      <c r="V7" s="63"/>
      <c r="W7" s="63"/>
      <c r="X7" s="64"/>
    </row>
    <row r="8" spans="1:24" ht="18.75" customHeight="1">
      <c r="A8" s="59" t="s">
        <v>339</v>
      </c>
      <c r="B8" s="60"/>
      <c r="C8" s="60"/>
      <c r="D8" s="60"/>
      <c r="E8" s="61"/>
      <c r="F8" s="62" t="s">
        <v>421</v>
      </c>
      <c r="G8" s="63"/>
      <c r="H8" s="63"/>
      <c r="I8" s="63"/>
      <c r="J8" s="63"/>
      <c r="K8" s="63"/>
      <c r="L8" s="63"/>
      <c r="M8" s="63"/>
      <c r="N8" s="63"/>
      <c r="O8" s="63"/>
      <c r="P8" s="63"/>
      <c r="Q8" s="63"/>
      <c r="R8" s="63"/>
      <c r="S8" s="63"/>
      <c r="T8" s="63"/>
      <c r="U8" s="63"/>
      <c r="V8" s="63"/>
      <c r="W8" s="63"/>
      <c r="X8" s="64"/>
    </row>
    <row r="9" spans="1:24" ht="18.600000000000001" customHeight="1">
      <c r="A9" s="59" t="s">
        <v>24</v>
      </c>
      <c r="B9" s="60"/>
      <c r="C9" s="60"/>
      <c r="D9" s="60"/>
      <c r="E9" s="61"/>
      <c r="F9" s="62" t="s">
        <v>417</v>
      </c>
      <c r="G9" s="63"/>
      <c r="H9" s="63"/>
      <c r="I9" s="63"/>
      <c r="J9" s="63"/>
      <c r="K9" s="63"/>
      <c r="L9" s="63"/>
      <c r="M9" s="63"/>
      <c r="N9" s="63"/>
      <c r="O9" s="63"/>
      <c r="P9" s="63"/>
      <c r="Q9" s="63"/>
      <c r="R9" s="63"/>
      <c r="S9" s="63"/>
      <c r="T9" s="63"/>
      <c r="U9" s="63"/>
      <c r="V9" s="63"/>
      <c r="W9" s="63"/>
      <c r="X9" s="64"/>
    </row>
    <row r="10" spans="1:24" ht="18.600000000000001" customHeight="1">
      <c r="A10" s="7"/>
      <c r="B10" s="7"/>
      <c r="C10" s="7"/>
      <c r="D10" s="7"/>
      <c r="E10" s="7"/>
      <c r="F10" s="8"/>
      <c r="G10" s="8"/>
      <c r="H10" s="8"/>
      <c r="I10" s="8"/>
      <c r="J10" s="8"/>
      <c r="K10" s="8"/>
      <c r="L10" s="8"/>
      <c r="M10" s="8"/>
      <c r="N10" s="8"/>
      <c r="O10" s="8"/>
      <c r="P10" s="8"/>
      <c r="Q10" s="8"/>
      <c r="R10" s="8"/>
      <c r="S10" s="8"/>
      <c r="T10" s="8"/>
      <c r="U10" s="8"/>
      <c r="V10" s="8"/>
      <c r="W10" s="8"/>
      <c r="X10" s="8"/>
    </row>
    <row r="11" spans="1:24" ht="18.600000000000001" customHeight="1">
      <c r="A11" s="9" t="s">
        <v>25</v>
      </c>
      <c r="B11" s="9"/>
      <c r="C11" s="9"/>
      <c r="D11" s="7"/>
      <c r="E11" s="7"/>
      <c r="F11" s="8"/>
      <c r="G11" s="8"/>
      <c r="H11" s="8"/>
      <c r="I11" s="8"/>
      <c r="J11" s="8"/>
      <c r="K11" s="8"/>
      <c r="L11" s="8"/>
      <c r="M11" s="8"/>
      <c r="N11" s="8"/>
      <c r="O11" s="8"/>
      <c r="P11" s="8"/>
      <c r="Q11" s="8"/>
      <c r="R11" s="8"/>
      <c r="S11" s="8"/>
      <c r="T11" s="8"/>
      <c r="U11" s="8"/>
      <c r="V11" s="8"/>
      <c r="W11" s="8"/>
      <c r="X11" s="8"/>
    </row>
    <row r="12" spans="1:24" ht="18.600000000000001" customHeight="1">
      <c r="A12" s="59" t="s">
        <v>26</v>
      </c>
      <c r="B12" s="60"/>
      <c r="C12" s="61"/>
      <c r="D12" s="59" t="s">
        <v>27</v>
      </c>
      <c r="E12" s="60"/>
      <c r="F12" s="60"/>
      <c r="G12" s="60"/>
      <c r="H12" s="60"/>
      <c r="I12" s="60"/>
      <c r="J12" s="60"/>
      <c r="K12" s="60"/>
      <c r="L12" s="61"/>
      <c r="M12" s="59" t="s">
        <v>28</v>
      </c>
      <c r="N12" s="60"/>
      <c r="O12" s="60"/>
      <c r="P12" s="61"/>
      <c r="Q12" s="59" t="s">
        <v>346</v>
      </c>
      <c r="R12" s="60"/>
      <c r="S12" s="60"/>
      <c r="T12" s="60"/>
      <c r="U12" s="60"/>
      <c r="V12" s="60"/>
      <c r="W12" s="60"/>
      <c r="X12" s="61"/>
    </row>
    <row r="13" spans="1:24" ht="18.600000000000001" customHeight="1">
      <c r="A13" s="88">
        <v>44859</v>
      </c>
      <c r="B13" s="63"/>
      <c r="C13" s="64"/>
      <c r="D13" s="62" t="s">
        <v>422</v>
      </c>
      <c r="E13" s="63"/>
      <c r="F13" s="63"/>
      <c r="G13" s="64"/>
      <c r="H13" s="54" t="s">
        <v>30</v>
      </c>
      <c r="I13" s="62" t="s">
        <v>423</v>
      </c>
      <c r="J13" s="63"/>
      <c r="K13" s="63"/>
      <c r="L13" s="64"/>
      <c r="M13" s="73">
        <v>649</v>
      </c>
      <c r="N13" s="74"/>
      <c r="O13" s="74"/>
      <c r="P13" s="75"/>
      <c r="Q13" s="62"/>
      <c r="R13" s="63"/>
      <c r="S13" s="63"/>
      <c r="T13" s="63"/>
      <c r="U13" s="63"/>
      <c r="V13" s="63"/>
      <c r="W13" s="63"/>
      <c r="X13" s="64"/>
    </row>
    <row r="14" spans="1:24" ht="18.600000000000001" customHeight="1">
      <c r="A14" s="88">
        <v>44859</v>
      </c>
      <c r="B14" s="63"/>
      <c r="C14" s="64"/>
      <c r="D14" s="62" t="s">
        <v>423</v>
      </c>
      <c r="E14" s="63"/>
      <c r="F14" s="63"/>
      <c r="G14" s="64"/>
      <c r="H14" s="54" t="s">
        <v>30</v>
      </c>
      <c r="I14" s="62" t="s">
        <v>424</v>
      </c>
      <c r="J14" s="63"/>
      <c r="K14" s="63"/>
      <c r="L14" s="64"/>
      <c r="M14" s="73">
        <v>367</v>
      </c>
      <c r="N14" s="74"/>
      <c r="O14" s="74"/>
      <c r="P14" s="75"/>
      <c r="Q14" s="62"/>
      <c r="R14" s="63"/>
      <c r="S14" s="63"/>
      <c r="T14" s="63"/>
      <c r="U14" s="63"/>
      <c r="V14" s="63"/>
      <c r="W14" s="63"/>
      <c r="X14" s="64"/>
    </row>
    <row r="15" spans="1:24" ht="18.600000000000001" customHeight="1">
      <c r="A15" s="88">
        <v>44860</v>
      </c>
      <c r="B15" s="63"/>
      <c r="C15" s="64"/>
      <c r="D15" s="62" t="s">
        <v>424</v>
      </c>
      <c r="E15" s="63"/>
      <c r="F15" s="63"/>
      <c r="G15" s="64"/>
      <c r="H15" s="54" t="s">
        <v>30</v>
      </c>
      <c r="I15" s="62" t="s">
        <v>422</v>
      </c>
      <c r="J15" s="63"/>
      <c r="K15" s="63"/>
      <c r="L15" s="64"/>
      <c r="M15" s="73">
        <v>561</v>
      </c>
      <c r="N15" s="74"/>
      <c r="O15" s="74"/>
      <c r="P15" s="75"/>
      <c r="Q15" s="62"/>
      <c r="R15" s="63"/>
      <c r="S15" s="63"/>
      <c r="T15" s="63"/>
      <c r="U15" s="63"/>
      <c r="V15" s="63"/>
      <c r="W15" s="63"/>
      <c r="X15" s="64"/>
    </row>
    <row r="16" spans="1:24" ht="18.600000000000001" customHeight="1" thickBot="1">
      <c r="A16" s="76"/>
      <c r="B16" s="77"/>
      <c r="C16" s="78"/>
      <c r="D16" s="76"/>
      <c r="E16" s="77"/>
      <c r="F16" s="77"/>
      <c r="G16" s="78"/>
      <c r="H16" s="10" t="s">
        <v>30</v>
      </c>
      <c r="I16" s="76"/>
      <c r="J16" s="77"/>
      <c r="K16" s="77"/>
      <c r="L16" s="78"/>
      <c r="M16" s="79"/>
      <c r="N16" s="80"/>
      <c r="O16" s="80"/>
      <c r="P16" s="81"/>
      <c r="Q16" s="62"/>
      <c r="R16" s="63"/>
      <c r="S16" s="63"/>
      <c r="T16" s="63"/>
      <c r="U16" s="63"/>
      <c r="V16" s="63"/>
      <c r="W16" s="63"/>
      <c r="X16" s="64"/>
    </row>
    <row r="17" spans="1:24" ht="18.600000000000001" customHeight="1" thickTop="1">
      <c r="A17" s="82" t="s">
        <v>31</v>
      </c>
      <c r="B17" s="83"/>
      <c r="C17" s="83"/>
      <c r="D17" s="83"/>
      <c r="E17" s="83"/>
      <c r="F17" s="83"/>
      <c r="G17" s="83"/>
      <c r="H17" s="83"/>
      <c r="I17" s="83"/>
      <c r="J17" s="83"/>
      <c r="K17" s="83"/>
      <c r="L17" s="84"/>
      <c r="M17" s="85">
        <f>SUM(M13:P16)</f>
        <v>1577</v>
      </c>
      <c r="N17" s="86"/>
      <c r="O17" s="86"/>
      <c r="P17" s="87"/>
      <c r="Q17" s="82"/>
      <c r="R17" s="83"/>
      <c r="S17" s="83"/>
      <c r="T17" s="83"/>
      <c r="U17" s="83"/>
      <c r="V17" s="83"/>
      <c r="W17" s="83"/>
      <c r="X17" s="84"/>
    </row>
    <row r="18" spans="1:24" ht="18.600000000000001" customHeight="1"/>
    <row r="19" spans="1:24" ht="18.600000000000001" customHeight="1">
      <c r="A19" s="9" t="s">
        <v>32</v>
      </c>
      <c r="B19" s="9"/>
      <c r="C19" s="9"/>
      <c r="D19" s="11"/>
      <c r="E19" s="11"/>
      <c r="F19" s="11"/>
      <c r="G19" s="11"/>
      <c r="H19" s="11"/>
      <c r="I19" s="11"/>
      <c r="J19" s="11"/>
      <c r="K19" s="11"/>
      <c r="L19" s="11"/>
      <c r="M19" s="11"/>
      <c r="N19" s="11"/>
      <c r="O19" s="11"/>
      <c r="P19" s="11"/>
      <c r="Q19" s="11"/>
      <c r="R19" s="11"/>
      <c r="S19" s="11"/>
      <c r="T19" s="11"/>
      <c r="U19" s="11"/>
      <c r="V19" s="12"/>
      <c r="W19" s="12"/>
      <c r="X19" s="12"/>
    </row>
    <row r="20" spans="1:24" ht="18.600000000000001" customHeight="1">
      <c r="A20" s="59" t="s">
        <v>26</v>
      </c>
      <c r="B20" s="60"/>
      <c r="C20" s="60"/>
      <c r="D20" s="59" t="s">
        <v>33</v>
      </c>
      <c r="E20" s="60"/>
      <c r="F20" s="60"/>
      <c r="G20" s="60"/>
      <c r="H20" s="60"/>
      <c r="I20" s="60"/>
      <c r="J20" s="60"/>
      <c r="K20" s="60"/>
      <c r="L20" s="61"/>
      <c r="M20" s="59" t="s">
        <v>28</v>
      </c>
      <c r="N20" s="60"/>
      <c r="O20" s="60"/>
      <c r="P20" s="61"/>
      <c r="Q20" s="59" t="s">
        <v>29</v>
      </c>
      <c r="R20" s="60"/>
      <c r="S20" s="60"/>
      <c r="T20" s="60"/>
      <c r="U20" s="60"/>
      <c r="V20" s="60"/>
      <c r="W20" s="60"/>
      <c r="X20" s="61"/>
    </row>
    <row r="21" spans="1:24" ht="18.600000000000001" customHeight="1">
      <c r="A21" s="88">
        <v>44859</v>
      </c>
      <c r="B21" s="63"/>
      <c r="C21" s="63"/>
      <c r="D21" s="62" t="s">
        <v>418</v>
      </c>
      <c r="E21" s="63"/>
      <c r="F21" s="63"/>
      <c r="G21" s="63"/>
      <c r="H21" s="63"/>
      <c r="I21" s="63"/>
      <c r="J21" s="63"/>
      <c r="K21" s="63"/>
      <c r="L21" s="64"/>
      <c r="M21" s="73">
        <v>8000</v>
      </c>
      <c r="N21" s="74"/>
      <c r="O21" s="74"/>
      <c r="P21" s="75"/>
      <c r="Q21" s="62"/>
      <c r="R21" s="63"/>
      <c r="S21" s="63"/>
      <c r="T21" s="63"/>
      <c r="U21" s="63"/>
      <c r="V21" s="63"/>
      <c r="W21" s="63"/>
      <c r="X21" s="64"/>
    </row>
    <row r="22" spans="1:24" ht="18.600000000000001" customHeight="1" thickBot="1">
      <c r="A22" s="76"/>
      <c r="B22" s="77"/>
      <c r="C22" s="77"/>
      <c r="D22" s="76"/>
      <c r="E22" s="77"/>
      <c r="F22" s="77"/>
      <c r="G22" s="77"/>
      <c r="H22" s="77"/>
      <c r="I22" s="77"/>
      <c r="J22" s="77"/>
      <c r="K22" s="77"/>
      <c r="L22" s="78"/>
      <c r="M22" s="79"/>
      <c r="N22" s="80"/>
      <c r="O22" s="80"/>
      <c r="P22" s="81"/>
      <c r="Q22" s="89"/>
      <c r="R22" s="90"/>
      <c r="S22" s="90"/>
      <c r="T22" s="90"/>
      <c r="U22" s="90"/>
      <c r="V22" s="90"/>
      <c r="W22" s="90"/>
      <c r="X22" s="91"/>
    </row>
    <row r="23" spans="1:24" ht="18.600000000000001" customHeight="1" thickTop="1">
      <c r="A23" s="82" t="s">
        <v>31</v>
      </c>
      <c r="B23" s="83"/>
      <c r="C23" s="83"/>
      <c r="D23" s="83"/>
      <c r="E23" s="83"/>
      <c r="F23" s="83"/>
      <c r="G23" s="83"/>
      <c r="H23" s="83"/>
      <c r="I23" s="83"/>
      <c r="J23" s="83"/>
      <c r="K23" s="83"/>
      <c r="L23" s="84"/>
      <c r="M23" s="85">
        <f>SUM(M21:P22)</f>
        <v>8000</v>
      </c>
      <c r="N23" s="86"/>
      <c r="O23" s="86"/>
      <c r="P23" s="87"/>
      <c r="Q23" s="82"/>
      <c r="R23" s="83"/>
      <c r="S23" s="83"/>
      <c r="T23" s="83"/>
      <c r="U23" s="83"/>
      <c r="V23" s="83"/>
      <c r="W23" s="83"/>
      <c r="X23" s="84"/>
    </row>
    <row r="24" spans="1:24" ht="18.600000000000001" customHeight="1">
      <c r="V24" s="13"/>
      <c r="W24" s="13"/>
      <c r="X24" s="13"/>
    </row>
    <row r="25" spans="1:24" ht="18.600000000000001" customHeight="1">
      <c r="A25" s="9" t="s">
        <v>34</v>
      </c>
      <c r="B25" s="9"/>
      <c r="C25" s="9"/>
      <c r="D25" s="11"/>
      <c r="E25" s="11"/>
      <c r="F25" s="11"/>
      <c r="G25" s="11"/>
      <c r="H25" s="11"/>
      <c r="I25" s="11"/>
      <c r="J25" s="11"/>
      <c r="K25" s="11"/>
      <c r="L25" s="11"/>
      <c r="M25" s="11"/>
      <c r="N25" s="11"/>
      <c r="O25" s="11"/>
      <c r="P25" s="11"/>
      <c r="Q25" s="11"/>
      <c r="R25" s="11"/>
      <c r="S25" s="11"/>
      <c r="T25" s="11"/>
      <c r="U25" s="11"/>
      <c r="V25" s="12"/>
      <c r="W25" s="12"/>
      <c r="X25" s="12"/>
    </row>
    <row r="26" spans="1:24" ht="18.600000000000001" customHeight="1">
      <c r="A26" s="59" t="s">
        <v>35</v>
      </c>
      <c r="B26" s="60"/>
      <c r="C26" s="60"/>
      <c r="D26" s="59" t="s">
        <v>36</v>
      </c>
      <c r="E26" s="60"/>
      <c r="F26" s="60"/>
      <c r="G26" s="60"/>
      <c r="H26" s="60"/>
      <c r="I26" s="60"/>
      <c r="J26" s="60"/>
      <c r="K26" s="60"/>
      <c r="L26" s="61"/>
      <c r="M26" s="59" t="s">
        <v>28</v>
      </c>
      <c r="N26" s="60"/>
      <c r="O26" s="60"/>
      <c r="P26" s="61"/>
      <c r="Q26" s="59" t="s">
        <v>29</v>
      </c>
      <c r="R26" s="60"/>
      <c r="S26" s="60"/>
      <c r="T26" s="60"/>
      <c r="U26" s="60"/>
      <c r="V26" s="60"/>
      <c r="W26" s="60"/>
      <c r="X26" s="61"/>
    </row>
    <row r="27" spans="1:24" ht="18.600000000000001" customHeight="1">
      <c r="A27" s="59">
        <v>1</v>
      </c>
      <c r="B27" s="60"/>
      <c r="C27" s="60"/>
      <c r="D27" s="59">
        <f>IF(A27="","",VLOOKUP(B5,日当一覧!$A$1:$B$9,2,FALSE))</f>
        <v>8000</v>
      </c>
      <c r="E27" s="60"/>
      <c r="F27" s="60"/>
      <c r="G27" s="60"/>
      <c r="H27" s="60"/>
      <c r="I27" s="60"/>
      <c r="J27" s="60"/>
      <c r="K27" s="60"/>
      <c r="L27" s="61"/>
      <c r="M27" s="92">
        <f>IF(A27="","",A27*D27)</f>
        <v>8000</v>
      </c>
      <c r="N27" s="93"/>
      <c r="O27" s="93"/>
      <c r="P27" s="94"/>
      <c r="Q27" s="62"/>
      <c r="R27" s="63"/>
      <c r="S27" s="63"/>
      <c r="T27" s="63"/>
      <c r="U27" s="63"/>
      <c r="V27" s="63"/>
      <c r="W27" s="63"/>
      <c r="X27" s="64"/>
    </row>
    <row r="28" spans="1:24" ht="18.600000000000001" customHeight="1">
      <c r="V28" s="13"/>
      <c r="W28" s="13"/>
      <c r="X28" s="13"/>
    </row>
    <row r="29" spans="1:24" ht="18.600000000000001" customHeight="1">
      <c r="A29" s="3" t="s">
        <v>37</v>
      </c>
      <c r="V29" s="13"/>
      <c r="W29" s="13"/>
      <c r="X29" s="13"/>
    </row>
    <row r="30" spans="1:24" ht="18.600000000000001" customHeight="1">
      <c r="A30" s="62" t="s">
        <v>38</v>
      </c>
      <c r="B30" s="63"/>
      <c r="C30" s="63"/>
      <c r="D30" s="63"/>
      <c r="E30" s="63"/>
      <c r="F30" s="63"/>
      <c r="G30" s="63"/>
      <c r="H30" s="63"/>
      <c r="I30" s="63"/>
      <c r="J30" s="63"/>
      <c r="K30" s="63"/>
      <c r="L30" s="63"/>
      <c r="M30" s="63"/>
      <c r="N30" s="63"/>
      <c r="O30" s="63"/>
      <c r="P30" s="64"/>
      <c r="Q30" s="92">
        <f>M17</f>
        <v>1577</v>
      </c>
      <c r="R30" s="93"/>
      <c r="S30" s="93"/>
      <c r="T30" s="93"/>
      <c r="U30" s="93"/>
      <c r="V30" s="93"/>
      <c r="W30" s="93"/>
      <c r="X30" s="94"/>
    </row>
    <row r="31" spans="1:24" ht="18.600000000000001" customHeight="1">
      <c r="A31" s="62" t="s">
        <v>39</v>
      </c>
      <c r="B31" s="63"/>
      <c r="C31" s="63"/>
      <c r="D31" s="63"/>
      <c r="E31" s="63"/>
      <c r="F31" s="63"/>
      <c r="G31" s="63"/>
      <c r="H31" s="63"/>
      <c r="I31" s="63"/>
      <c r="J31" s="63"/>
      <c r="K31" s="63"/>
      <c r="L31" s="63"/>
      <c r="M31" s="63"/>
      <c r="N31" s="63"/>
      <c r="O31" s="63"/>
      <c r="P31" s="64"/>
      <c r="Q31" s="92">
        <f>M23</f>
        <v>8000</v>
      </c>
      <c r="R31" s="93"/>
      <c r="S31" s="93"/>
      <c r="T31" s="93"/>
      <c r="U31" s="93"/>
      <c r="V31" s="93"/>
      <c r="W31" s="93"/>
      <c r="X31" s="94"/>
    </row>
    <row r="32" spans="1:24" ht="18.600000000000001" customHeight="1">
      <c r="A32" s="62" t="s">
        <v>40</v>
      </c>
      <c r="B32" s="63"/>
      <c r="C32" s="63"/>
      <c r="D32" s="63"/>
      <c r="E32" s="63"/>
      <c r="F32" s="63"/>
      <c r="G32" s="63"/>
      <c r="H32" s="63"/>
      <c r="I32" s="63"/>
      <c r="J32" s="63"/>
      <c r="K32" s="63"/>
      <c r="L32" s="63"/>
      <c r="M32" s="63"/>
      <c r="N32" s="63"/>
      <c r="O32" s="63"/>
      <c r="P32" s="64"/>
      <c r="Q32" s="92">
        <f>M27</f>
        <v>8000</v>
      </c>
      <c r="R32" s="93"/>
      <c r="S32" s="93"/>
      <c r="T32" s="93"/>
      <c r="U32" s="93"/>
      <c r="V32" s="93"/>
      <c r="W32" s="93"/>
      <c r="X32" s="94"/>
    </row>
    <row r="33" spans="1:24" ht="18.600000000000001" customHeight="1">
      <c r="A33" s="62" t="s">
        <v>31</v>
      </c>
      <c r="B33" s="63"/>
      <c r="C33" s="63"/>
      <c r="D33" s="63"/>
      <c r="E33" s="63"/>
      <c r="F33" s="63"/>
      <c r="G33" s="63"/>
      <c r="H33" s="63"/>
      <c r="I33" s="63"/>
      <c r="J33" s="63"/>
      <c r="K33" s="63"/>
      <c r="L33" s="63"/>
      <c r="M33" s="63"/>
      <c r="N33" s="63"/>
      <c r="O33" s="63"/>
      <c r="P33" s="64"/>
      <c r="Q33" s="92">
        <f>SUM(Q30:X32)</f>
        <v>17577</v>
      </c>
      <c r="R33" s="93"/>
      <c r="S33" s="93"/>
      <c r="T33" s="93"/>
      <c r="U33" s="93"/>
      <c r="V33" s="93"/>
      <c r="W33" s="93"/>
      <c r="X33" s="94"/>
    </row>
    <row r="34" spans="1:24" ht="18.600000000000001" customHeight="1" thickBot="1">
      <c r="A34" s="76" t="s">
        <v>41</v>
      </c>
      <c r="B34" s="77"/>
      <c r="C34" s="77"/>
      <c r="D34" s="77"/>
      <c r="E34" s="77"/>
      <c r="F34" s="77"/>
      <c r="G34" s="77"/>
      <c r="H34" s="77"/>
      <c r="I34" s="77"/>
      <c r="J34" s="77"/>
      <c r="K34" s="77"/>
      <c r="L34" s="77"/>
      <c r="M34" s="77"/>
      <c r="N34" s="77"/>
      <c r="O34" s="77"/>
      <c r="P34" s="78"/>
      <c r="Q34" s="95">
        <v>0</v>
      </c>
      <c r="R34" s="96"/>
      <c r="S34" s="96"/>
      <c r="T34" s="96"/>
      <c r="U34" s="96"/>
      <c r="V34" s="96"/>
      <c r="W34" s="96"/>
      <c r="X34" s="97"/>
    </row>
    <row r="35" spans="1:24" ht="18.75" customHeight="1" thickTop="1">
      <c r="A35" s="98" t="s">
        <v>42</v>
      </c>
      <c r="B35" s="99"/>
      <c r="C35" s="99"/>
      <c r="D35" s="99"/>
      <c r="E35" s="99"/>
      <c r="F35" s="99"/>
      <c r="G35" s="99"/>
      <c r="H35" s="99"/>
      <c r="I35" s="99"/>
      <c r="J35" s="99"/>
      <c r="K35" s="99"/>
      <c r="L35" s="99"/>
      <c r="M35" s="99"/>
      <c r="N35" s="99"/>
      <c r="O35" s="99"/>
      <c r="P35" s="100"/>
      <c r="Q35" s="85">
        <f>Q33-Q34</f>
        <v>17577</v>
      </c>
      <c r="R35" s="101"/>
      <c r="S35" s="101"/>
      <c r="T35" s="101"/>
      <c r="U35" s="101"/>
      <c r="V35" s="101"/>
      <c r="W35" s="101"/>
      <c r="X35" s="102"/>
    </row>
    <row r="37" spans="1:24" ht="18.75" customHeight="1">
      <c r="A37" s="3" t="s">
        <v>43</v>
      </c>
    </row>
    <row r="38" spans="1:24" ht="18.75" customHeight="1">
      <c r="A38" s="59" t="s">
        <v>44</v>
      </c>
      <c r="B38" s="60"/>
      <c r="C38" s="61"/>
      <c r="D38" s="62" t="s">
        <v>347</v>
      </c>
      <c r="E38" s="63"/>
      <c r="F38" s="63"/>
      <c r="G38" s="63"/>
      <c r="H38" s="63"/>
      <c r="I38" s="63"/>
      <c r="J38" s="63"/>
      <c r="K38" s="63"/>
      <c r="L38" s="63"/>
      <c r="M38" s="63"/>
      <c r="N38" s="63"/>
      <c r="O38" s="63"/>
      <c r="P38" s="63"/>
      <c r="Q38" s="63"/>
      <c r="R38" s="63"/>
      <c r="S38" s="63"/>
      <c r="T38" s="63"/>
      <c r="U38" s="63"/>
      <c r="V38" s="63"/>
      <c r="W38" s="63"/>
      <c r="X38" s="64"/>
    </row>
    <row r="39" spans="1:24" ht="18.75" customHeight="1">
      <c r="A39" s="59" t="s">
        <v>45</v>
      </c>
      <c r="B39" s="60"/>
      <c r="C39" s="61"/>
      <c r="D39" s="103" t="s">
        <v>348</v>
      </c>
      <c r="E39" s="63"/>
      <c r="F39" s="63"/>
      <c r="G39" s="63"/>
      <c r="H39" s="63"/>
      <c r="I39" s="63"/>
      <c r="J39" s="63"/>
      <c r="K39" s="63"/>
      <c r="L39" s="63"/>
      <c r="M39" s="63"/>
      <c r="N39" s="63"/>
      <c r="O39" s="63"/>
      <c r="P39" s="63"/>
      <c r="Q39" s="63"/>
      <c r="R39" s="63"/>
      <c r="S39" s="63"/>
      <c r="T39" s="63"/>
      <c r="U39" s="63"/>
      <c r="V39" s="63"/>
      <c r="W39" s="63"/>
      <c r="X39" s="64"/>
    </row>
  </sheetData>
  <mergeCells count="83">
    <mergeCell ref="A39:C39"/>
    <mergeCell ref="D39:X39"/>
    <mergeCell ref="A34:P34"/>
    <mergeCell ref="Q34:X34"/>
    <mergeCell ref="A35:P35"/>
    <mergeCell ref="Q35:X35"/>
    <mergeCell ref="A38:C38"/>
    <mergeCell ref="D38:X38"/>
    <mergeCell ref="A31:P31"/>
    <mergeCell ref="Q31:X31"/>
    <mergeCell ref="A32:P32"/>
    <mergeCell ref="Q32:X32"/>
    <mergeCell ref="A33:P33"/>
    <mergeCell ref="Q33:X33"/>
    <mergeCell ref="A27:C27"/>
    <mergeCell ref="D27:L27"/>
    <mergeCell ref="M27:P27"/>
    <mergeCell ref="Q27:X27"/>
    <mergeCell ref="A30:P30"/>
    <mergeCell ref="Q30:X30"/>
    <mergeCell ref="A23:L23"/>
    <mergeCell ref="M23:P23"/>
    <mergeCell ref="Q23:X23"/>
    <mergeCell ref="A26:C26"/>
    <mergeCell ref="D26:L26"/>
    <mergeCell ref="M26:P26"/>
    <mergeCell ref="Q26:X26"/>
    <mergeCell ref="A21:C21"/>
    <mergeCell ref="D21:L21"/>
    <mergeCell ref="M21:P21"/>
    <mergeCell ref="Q21:X21"/>
    <mergeCell ref="A22:C22"/>
    <mergeCell ref="D22:L22"/>
    <mergeCell ref="M22:P22"/>
    <mergeCell ref="Q22:X22"/>
    <mergeCell ref="A17:L17"/>
    <mergeCell ref="M17:P17"/>
    <mergeCell ref="Q17:X17"/>
    <mergeCell ref="A20:C20"/>
    <mergeCell ref="D20:L20"/>
    <mergeCell ref="M20:P20"/>
    <mergeCell ref="Q20:X20"/>
    <mergeCell ref="A15:C15"/>
    <mergeCell ref="D15:G15"/>
    <mergeCell ref="I15:L15"/>
    <mergeCell ref="M15:P15"/>
    <mergeCell ref="Q15:X15"/>
    <mergeCell ref="A16:C16"/>
    <mergeCell ref="D16:G16"/>
    <mergeCell ref="I16:L16"/>
    <mergeCell ref="M16:P16"/>
    <mergeCell ref="Q16:X16"/>
    <mergeCell ref="A13:C13"/>
    <mergeCell ref="D13:G13"/>
    <mergeCell ref="I13:L13"/>
    <mergeCell ref="M13:P13"/>
    <mergeCell ref="Q13:X13"/>
    <mergeCell ref="A14:C14"/>
    <mergeCell ref="D14:G14"/>
    <mergeCell ref="I14:L14"/>
    <mergeCell ref="M14:P14"/>
    <mergeCell ref="Q14:X14"/>
    <mergeCell ref="A8:E8"/>
    <mergeCell ref="F8:X8"/>
    <mergeCell ref="A9:E9"/>
    <mergeCell ref="F9:X9"/>
    <mergeCell ref="A12:C12"/>
    <mergeCell ref="D12:L12"/>
    <mergeCell ref="M12:P12"/>
    <mergeCell ref="Q12:X12"/>
    <mergeCell ref="A7:E7"/>
    <mergeCell ref="F7:X7"/>
    <mergeCell ref="R1:S1"/>
    <mergeCell ref="T1:X1"/>
    <mergeCell ref="B3:G3"/>
    <mergeCell ref="S3:T3"/>
    <mergeCell ref="U3:V3"/>
    <mergeCell ref="W3:X3"/>
    <mergeCell ref="B4:G4"/>
    <mergeCell ref="S4:T5"/>
    <mergeCell ref="U4:V5"/>
    <mergeCell ref="W4:X5"/>
    <mergeCell ref="B5:G5"/>
  </mergeCells>
  <phoneticPr fontId="1"/>
  <hyperlinks>
    <hyperlink ref="D39" r:id="rId1"/>
  </hyperlinks>
  <printOptions verticalCentered="1"/>
  <pageMargins left="0.19685039370078741" right="0.19685039370078741" top="0.35433070866141736" bottom="0.35433070866141736" header="0.31496062992125984" footer="0.31496062992125984"/>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日当一覧!$A$2:$A$9</xm:f>
          </x14:formula1>
          <xm:sqref>B5:G5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ColWidth="8.625" defaultRowHeight="18.75"/>
  <cols>
    <col min="1" max="1" width="11.125" style="15" customWidth="1"/>
    <col min="2" max="2" width="4.5" style="15" customWidth="1"/>
    <col min="3" max="3" width="8.375" style="15" customWidth="1"/>
    <col min="4" max="4" width="36.5" style="15" bestFit="1" customWidth="1"/>
    <col min="5" max="5" width="13.625" style="15" customWidth="1"/>
    <col min="6" max="6" width="6.75" style="15" bestFit="1" customWidth="1"/>
    <col min="7" max="7" width="8.625" style="15"/>
    <col min="8" max="8" width="24.625" style="15" bestFit="1" customWidth="1"/>
    <col min="9" max="16384" width="8.625" style="15"/>
  </cols>
  <sheetData>
    <row r="1" spans="1:8">
      <c r="A1" s="14" t="s">
        <v>337</v>
      </c>
      <c r="B1" s="14" t="s">
        <v>46</v>
      </c>
      <c r="C1" s="14" t="s">
        <v>48</v>
      </c>
      <c r="D1" s="14" t="s">
        <v>203</v>
      </c>
      <c r="E1" s="14" t="s">
        <v>49</v>
      </c>
      <c r="F1" s="18" t="s">
        <v>50</v>
      </c>
      <c r="G1" s="19" t="s">
        <v>444</v>
      </c>
      <c r="H1" s="19" t="s">
        <v>498</v>
      </c>
    </row>
    <row r="2" spans="1:8">
      <c r="A2" s="16" t="s">
        <v>51</v>
      </c>
      <c r="B2" s="16" t="s">
        <v>52</v>
      </c>
      <c r="C2" s="16" t="s">
        <v>53</v>
      </c>
      <c r="D2" s="36" t="s">
        <v>445</v>
      </c>
      <c r="E2" s="16" t="s">
        <v>54</v>
      </c>
      <c r="F2" s="37"/>
      <c r="G2" s="19" t="s">
        <v>446</v>
      </c>
      <c r="H2" s="19" t="s">
        <v>499</v>
      </c>
    </row>
    <row r="3" spans="1:8">
      <c r="A3" s="16" t="s">
        <v>55</v>
      </c>
      <c r="B3" s="16" t="s">
        <v>52</v>
      </c>
      <c r="C3" s="16" t="s">
        <v>56</v>
      </c>
      <c r="D3" s="16" t="s">
        <v>447</v>
      </c>
      <c r="E3" s="16" t="s">
        <v>57</v>
      </c>
      <c r="F3" s="37"/>
      <c r="G3" s="19" t="s">
        <v>448</v>
      </c>
      <c r="H3" s="19" t="s">
        <v>500</v>
      </c>
    </row>
    <row r="4" spans="1:8">
      <c r="A4" s="16" t="s">
        <v>58</v>
      </c>
      <c r="B4" s="16" t="s">
        <v>59</v>
      </c>
      <c r="C4" s="16" t="s">
        <v>60</v>
      </c>
      <c r="D4" s="36" t="s">
        <v>449</v>
      </c>
      <c r="E4" s="16" t="s">
        <v>206</v>
      </c>
      <c r="F4" s="37"/>
      <c r="G4" s="19" t="s">
        <v>446</v>
      </c>
      <c r="H4" s="19" t="s">
        <v>499</v>
      </c>
    </row>
    <row r="5" spans="1:8">
      <c r="A5" s="16" t="s">
        <v>61</v>
      </c>
      <c r="B5" s="16" t="s">
        <v>52</v>
      </c>
      <c r="C5" s="16" t="s">
        <v>62</v>
      </c>
      <c r="D5" s="36" t="s">
        <v>450</v>
      </c>
      <c r="E5" s="16" t="s">
        <v>63</v>
      </c>
      <c r="F5" s="37"/>
      <c r="G5" s="19" t="s">
        <v>451</v>
      </c>
      <c r="H5" s="19" t="s">
        <v>499</v>
      </c>
    </row>
    <row r="6" spans="1:8">
      <c r="A6" s="16" t="s">
        <v>64</v>
      </c>
      <c r="B6" s="16" t="s">
        <v>59</v>
      </c>
      <c r="C6" s="16" t="s">
        <v>65</v>
      </c>
      <c r="D6" s="16" t="s">
        <v>452</v>
      </c>
      <c r="E6" s="16" t="s">
        <v>66</v>
      </c>
      <c r="F6" s="37"/>
      <c r="G6" s="19" t="s">
        <v>446</v>
      </c>
      <c r="H6" s="19" t="s">
        <v>499</v>
      </c>
    </row>
    <row r="7" spans="1:8">
      <c r="A7" s="16" t="s">
        <v>67</v>
      </c>
      <c r="B7" s="16" t="s">
        <v>52</v>
      </c>
      <c r="C7" s="16" t="s">
        <v>68</v>
      </c>
      <c r="D7" s="16" t="s">
        <v>453</v>
      </c>
      <c r="E7" s="16" t="s">
        <v>69</v>
      </c>
      <c r="F7" s="37"/>
      <c r="G7" s="19" t="s">
        <v>448</v>
      </c>
      <c r="H7" s="19" t="s">
        <v>500</v>
      </c>
    </row>
    <row r="8" spans="1:8">
      <c r="A8" s="16" t="s">
        <v>70</v>
      </c>
      <c r="B8" s="16" t="s">
        <v>52</v>
      </c>
      <c r="C8" s="16" t="s">
        <v>71</v>
      </c>
      <c r="D8" s="36" t="s">
        <v>454</v>
      </c>
      <c r="E8" s="16" t="s">
        <v>72</v>
      </c>
      <c r="F8" s="37"/>
      <c r="G8" s="19" t="s">
        <v>451</v>
      </c>
      <c r="H8" s="19" t="s">
        <v>499</v>
      </c>
    </row>
    <row r="9" spans="1:8">
      <c r="A9" s="16" t="s">
        <v>73</v>
      </c>
      <c r="B9" s="16" t="s">
        <v>59</v>
      </c>
      <c r="C9" s="16" t="s">
        <v>74</v>
      </c>
      <c r="D9" s="16" t="s">
        <v>455</v>
      </c>
      <c r="E9" s="16" t="s">
        <v>75</v>
      </c>
      <c r="F9" s="37"/>
      <c r="G9" s="19" t="s">
        <v>446</v>
      </c>
      <c r="H9" s="19" t="s">
        <v>499</v>
      </c>
    </row>
    <row r="10" spans="1:8">
      <c r="A10" s="16" t="s">
        <v>76</v>
      </c>
      <c r="B10" s="16" t="s">
        <v>52</v>
      </c>
      <c r="C10" s="16" t="s">
        <v>77</v>
      </c>
      <c r="D10" s="36" t="s">
        <v>456</v>
      </c>
      <c r="E10" s="16" t="s">
        <v>78</v>
      </c>
      <c r="F10" s="37"/>
      <c r="G10" s="19" t="s">
        <v>446</v>
      </c>
      <c r="H10" s="19" t="s">
        <v>499</v>
      </c>
    </row>
    <row r="11" spans="1:8">
      <c r="A11" s="16" t="s">
        <v>79</v>
      </c>
      <c r="B11" s="16" t="s">
        <v>52</v>
      </c>
      <c r="C11" s="16" t="s">
        <v>80</v>
      </c>
      <c r="D11" s="36" t="s">
        <v>457</v>
      </c>
      <c r="E11" s="16" t="s">
        <v>81</v>
      </c>
      <c r="F11" s="37"/>
      <c r="G11" s="19" t="s">
        <v>446</v>
      </c>
      <c r="H11" s="19" t="s">
        <v>499</v>
      </c>
    </row>
    <row r="12" spans="1:8">
      <c r="A12" s="16" t="s">
        <v>82</v>
      </c>
      <c r="B12" s="16" t="s">
        <v>52</v>
      </c>
      <c r="C12" s="16" t="s">
        <v>83</v>
      </c>
      <c r="D12" s="36" t="s">
        <v>458</v>
      </c>
      <c r="E12" s="16" t="s">
        <v>84</v>
      </c>
      <c r="F12" s="37"/>
      <c r="G12" s="19" t="s">
        <v>451</v>
      </c>
      <c r="H12" s="19" t="s">
        <v>499</v>
      </c>
    </row>
    <row r="13" spans="1:8">
      <c r="A13" s="16" t="s">
        <v>85</v>
      </c>
      <c r="B13" s="16" t="s">
        <v>52</v>
      </c>
      <c r="C13" s="16" t="s">
        <v>86</v>
      </c>
      <c r="D13" s="16" t="s">
        <v>459</v>
      </c>
      <c r="E13" s="16" t="s">
        <v>87</v>
      </c>
      <c r="F13" s="37"/>
      <c r="G13" s="19" t="s">
        <v>446</v>
      </c>
      <c r="H13" s="19" t="s">
        <v>499</v>
      </c>
    </row>
    <row r="14" spans="1:8">
      <c r="A14" s="16" t="s">
        <v>88</v>
      </c>
      <c r="B14" s="16" t="s">
        <v>59</v>
      </c>
      <c r="C14" s="16" t="s">
        <v>89</v>
      </c>
      <c r="D14" s="16" t="s">
        <v>460</v>
      </c>
      <c r="E14" s="16" t="s">
        <v>90</v>
      </c>
      <c r="F14" s="37"/>
      <c r="G14" s="19" t="s">
        <v>448</v>
      </c>
      <c r="H14" s="19" t="s">
        <v>500</v>
      </c>
    </row>
    <row r="15" spans="1:8">
      <c r="A15" s="16" t="s">
        <v>91</v>
      </c>
      <c r="B15" s="16" t="s">
        <v>59</v>
      </c>
      <c r="C15" s="16" t="s">
        <v>92</v>
      </c>
      <c r="D15" s="36" t="s">
        <v>461</v>
      </c>
      <c r="E15" s="16" t="s">
        <v>93</v>
      </c>
      <c r="F15" s="37"/>
      <c r="G15" s="19" t="s">
        <v>451</v>
      </c>
      <c r="H15" s="19" t="s">
        <v>499</v>
      </c>
    </row>
    <row r="16" spans="1:8">
      <c r="A16" s="16" t="s">
        <v>94</v>
      </c>
      <c r="B16" s="16" t="s">
        <v>52</v>
      </c>
      <c r="C16" s="16" t="s">
        <v>95</v>
      </c>
      <c r="D16" s="16" t="s">
        <v>462</v>
      </c>
      <c r="E16" s="16" t="s">
        <v>96</v>
      </c>
      <c r="F16" s="37"/>
      <c r="G16" s="19" t="s">
        <v>446</v>
      </c>
      <c r="H16" s="19" t="s">
        <v>499</v>
      </c>
    </row>
    <row r="17" spans="1:8">
      <c r="A17" s="16" t="s">
        <v>97</v>
      </c>
      <c r="B17" s="16" t="s">
        <v>59</v>
      </c>
      <c r="C17" s="16" t="s">
        <v>98</v>
      </c>
      <c r="D17" s="36" t="s">
        <v>463</v>
      </c>
      <c r="E17" s="16" t="s">
        <v>99</v>
      </c>
      <c r="F17" s="37"/>
      <c r="G17" s="19" t="s">
        <v>448</v>
      </c>
      <c r="H17" s="19" t="s">
        <v>500</v>
      </c>
    </row>
    <row r="18" spans="1:8">
      <c r="A18" s="16" t="s">
        <v>100</v>
      </c>
      <c r="B18" s="16" t="s">
        <v>59</v>
      </c>
      <c r="C18" s="16" t="s">
        <v>101</v>
      </c>
      <c r="D18" s="36" t="s">
        <v>464</v>
      </c>
      <c r="E18" s="16" t="s">
        <v>102</v>
      </c>
      <c r="F18" s="37"/>
      <c r="G18" s="19" t="s">
        <v>446</v>
      </c>
      <c r="H18" s="19" t="s">
        <v>499</v>
      </c>
    </row>
    <row r="19" spans="1:8">
      <c r="A19" s="16" t="s">
        <v>103</v>
      </c>
      <c r="B19" s="16" t="s">
        <v>52</v>
      </c>
      <c r="C19" s="16" t="s">
        <v>104</v>
      </c>
      <c r="D19" s="36" t="s">
        <v>465</v>
      </c>
      <c r="E19" s="16" t="s">
        <v>105</v>
      </c>
      <c r="F19" s="37"/>
      <c r="G19" s="19" t="s">
        <v>451</v>
      </c>
      <c r="H19" s="19" t="s">
        <v>499</v>
      </c>
    </row>
    <row r="20" spans="1:8">
      <c r="A20" s="16" t="s">
        <v>106</v>
      </c>
      <c r="B20" s="16" t="s">
        <v>59</v>
      </c>
      <c r="C20" s="16" t="s">
        <v>107</v>
      </c>
      <c r="D20" s="36" t="s">
        <v>466</v>
      </c>
      <c r="E20" s="16" t="s">
        <v>108</v>
      </c>
      <c r="F20" s="37"/>
      <c r="G20" s="19" t="s">
        <v>446</v>
      </c>
      <c r="H20" s="19" t="s">
        <v>499</v>
      </c>
    </row>
    <row r="21" spans="1:8">
      <c r="A21" s="16" t="s">
        <v>109</v>
      </c>
      <c r="B21" s="16" t="s">
        <v>59</v>
      </c>
      <c r="C21" s="16" t="s">
        <v>110</v>
      </c>
      <c r="D21" s="36" t="s">
        <v>467</v>
      </c>
      <c r="E21" s="16" t="s">
        <v>111</v>
      </c>
      <c r="F21" s="37"/>
      <c r="G21" s="19" t="s">
        <v>448</v>
      </c>
      <c r="H21" s="19" t="s">
        <v>500</v>
      </c>
    </row>
    <row r="22" spans="1:8">
      <c r="A22" s="16" t="s">
        <v>112</v>
      </c>
      <c r="B22" s="16" t="s">
        <v>59</v>
      </c>
      <c r="C22" s="16" t="s">
        <v>113</v>
      </c>
      <c r="D22" s="16" t="s">
        <v>468</v>
      </c>
      <c r="E22" s="16" t="s">
        <v>114</v>
      </c>
      <c r="F22" s="37"/>
      <c r="G22" s="19" t="s">
        <v>446</v>
      </c>
      <c r="H22" s="19" t="s">
        <v>499</v>
      </c>
    </row>
    <row r="23" spans="1:8">
      <c r="A23" s="16" t="s">
        <v>115</v>
      </c>
      <c r="B23" s="16" t="s">
        <v>59</v>
      </c>
      <c r="C23" s="16" t="s">
        <v>116</v>
      </c>
      <c r="D23" s="36" t="s">
        <v>469</v>
      </c>
      <c r="E23" s="16" t="s">
        <v>117</v>
      </c>
      <c r="F23" s="37"/>
      <c r="G23" s="19" t="s">
        <v>446</v>
      </c>
      <c r="H23" s="19" t="s">
        <v>499</v>
      </c>
    </row>
    <row r="24" spans="1:8">
      <c r="A24" s="16" t="s">
        <v>118</v>
      </c>
      <c r="B24" s="16" t="s">
        <v>52</v>
      </c>
      <c r="C24" s="16" t="s">
        <v>119</v>
      </c>
      <c r="D24" s="36" t="s">
        <v>470</v>
      </c>
      <c r="E24" s="16" t="s">
        <v>120</v>
      </c>
      <c r="F24" s="37"/>
      <c r="G24" s="19" t="s">
        <v>448</v>
      </c>
      <c r="H24" s="19" t="s">
        <v>500</v>
      </c>
    </row>
    <row r="25" spans="1:8">
      <c r="A25" s="16" t="s">
        <v>121</v>
      </c>
      <c r="B25" s="16" t="s">
        <v>59</v>
      </c>
      <c r="C25" s="16" t="s">
        <v>122</v>
      </c>
      <c r="D25" s="16" t="s">
        <v>471</v>
      </c>
      <c r="E25" s="16" t="s">
        <v>123</v>
      </c>
      <c r="F25" s="37"/>
      <c r="G25" s="19" t="s">
        <v>446</v>
      </c>
      <c r="H25" s="19" t="s">
        <v>499</v>
      </c>
    </row>
    <row r="26" spans="1:8">
      <c r="A26" s="16" t="s">
        <v>124</v>
      </c>
      <c r="B26" s="16" t="s">
        <v>59</v>
      </c>
      <c r="C26" s="16" t="s">
        <v>125</v>
      </c>
      <c r="D26" s="16" t="s">
        <v>472</v>
      </c>
      <c r="E26" s="16" t="s">
        <v>126</v>
      </c>
      <c r="F26" s="37"/>
      <c r="G26" s="19" t="s">
        <v>451</v>
      </c>
      <c r="H26" s="19" t="s">
        <v>499</v>
      </c>
    </row>
    <row r="27" spans="1:8">
      <c r="A27" s="16" t="s">
        <v>127</v>
      </c>
      <c r="B27" s="16" t="s">
        <v>52</v>
      </c>
      <c r="C27" s="16" t="s">
        <v>128</v>
      </c>
      <c r="D27" s="36" t="s">
        <v>473</v>
      </c>
      <c r="E27" s="16" t="s">
        <v>129</v>
      </c>
      <c r="F27" s="37"/>
      <c r="G27" s="19" t="s">
        <v>446</v>
      </c>
      <c r="H27" s="19" t="s">
        <v>499</v>
      </c>
    </row>
    <row r="28" spans="1:8">
      <c r="A28" s="16" t="s">
        <v>130</v>
      </c>
      <c r="B28" s="16" t="s">
        <v>52</v>
      </c>
      <c r="C28" s="16" t="s">
        <v>131</v>
      </c>
      <c r="D28" s="36" t="s">
        <v>474</v>
      </c>
      <c r="E28" s="16" t="s">
        <v>132</v>
      </c>
      <c r="F28" s="37"/>
      <c r="G28" s="19" t="s">
        <v>448</v>
      </c>
      <c r="H28" s="19" t="s">
        <v>500</v>
      </c>
    </row>
    <row r="29" spans="1:8">
      <c r="A29" s="16" t="s">
        <v>133</v>
      </c>
      <c r="B29" s="16" t="s">
        <v>52</v>
      </c>
      <c r="C29" s="16" t="s">
        <v>134</v>
      </c>
      <c r="D29" s="16" t="s">
        <v>475</v>
      </c>
      <c r="E29" s="16" t="s">
        <v>135</v>
      </c>
      <c r="F29" s="37"/>
      <c r="G29" s="19" t="s">
        <v>451</v>
      </c>
      <c r="H29" s="19" t="s">
        <v>499</v>
      </c>
    </row>
    <row r="30" spans="1:8">
      <c r="A30" s="16" t="s">
        <v>136</v>
      </c>
      <c r="B30" s="16" t="s">
        <v>52</v>
      </c>
      <c r="C30" s="16" t="s">
        <v>137</v>
      </c>
      <c r="D30" s="36" t="s">
        <v>476</v>
      </c>
      <c r="E30" s="16" t="s">
        <v>138</v>
      </c>
      <c r="F30" s="37"/>
      <c r="G30" s="19" t="s">
        <v>446</v>
      </c>
      <c r="H30" s="19" t="s">
        <v>499</v>
      </c>
    </row>
    <row r="31" spans="1:8">
      <c r="A31" s="16" t="s">
        <v>139</v>
      </c>
      <c r="B31" s="16" t="s">
        <v>52</v>
      </c>
      <c r="C31" s="16" t="s">
        <v>140</v>
      </c>
      <c r="D31" s="16" t="s">
        <v>477</v>
      </c>
      <c r="E31" s="16" t="s">
        <v>141</v>
      </c>
      <c r="F31" s="37"/>
      <c r="G31" s="19" t="s">
        <v>448</v>
      </c>
      <c r="H31" s="19" t="s">
        <v>500</v>
      </c>
    </row>
    <row r="32" spans="1:8">
      <c r="A32" s="16" t="s">
        <v>142</v>
      </c>
      <c r="B32" s="16" t="s">
        <v>52</v>
      </c>
      <c r="C32" s="16" t="s">
        <v>143</v>
      </c>
      <c r="D32" s="16" t="s">
        <v>478</v>
      </c>
      <c r="E32" s="16" t="s">
        <v>144</v>
      </c>
      <c r="F32" s="37"/>
      <c r="G32" s="19" t="s">
        <v>446</v>
      </c>
      <c r="H32" s="19" t="s">
        <v>499</v>
      </c>
    </row>
    <row r="33" spans="1:8">
      <c r="A33" s="16" t="s">
        <v>145</v>
      </c>
      <c r="B33" s="16" t="s">
        <v>59</v>
      </c>
      <c r="C33" s="16" t="s">
        <v>146</v>
      </c>
      <c r="D33" s="36" t="s">
        <v>479</v>
      </c>
      <c r="E33" s="16" t="s">
        <v>147</v>
      </c>
      <c r="F33" s="37"/>
      <c r="G33" s="19" t="s">
        <v>451</v>
      </c>
      <c r="H33" s="19" t="s">
        <v>499</v>
      </c>
    </row>
    <row r="34" spans="1:8">
      <c r="A34" s="16" t="s">
        <v>148</v>
      </c>
      <c r="B34" s="16" t="s">
        <v>59</v>
      </c>
      <c r="C34" s="16" t="s">
        <v>149</v>
      </c>
      <c r="D34" s="36" t="s">
        <v>480</v>
      </c>
      <c r="E34" s="16" t="s">
        <v>150</v>
      </c>
      <c r="F34" s="37"/>
      <c r="G34" s="19" t="s">
        <v>448</v>
      </c>
      <c r="H34" s="19" t="s">
        <v>500</v>
      </c>
    </row>
    <row r="35" spans="1:8">
      <c r="A35" s="16" t="s">
        <v>151</v>
      </c>
      <c r="B35" s="16" t="s">
        <v>52</v>
      </c>
      <c r="C35" s="16" t="s">
        <v>152</v>
      </c>
      <c r="D35" s="16" t="s">
        <v>481</v>
      </c>
      <c r="E35" s="16" t="s">
        <v>153</v>
      </c>
      <c r="F35" s="37"/>
      <c r="G35" s="19" t="s">
        <v>448</v>
      </c>
      <c r="H35" s="19" t="s">
        <v>500</v>
      </c>
    </row>
    <row r="36" spans="1:8">
      <c r="A36" s="16" t="s">
        <v>154</v>
      </c>
      <c r="B36" s="16" t="s">
        <v>52</v>
      </c>
      <c r="C36" s="16" t="s">
        <v>155</v>
      </c>
      <c r="D36" s="36" t="s">
        <v>482</v>
      </c>
      <c r="E36" s="16" t="s">
        <v>156</v>
      </c>
      <c r="F36" s="37"/>
      <c r="G36" s="19" t="s">
        <v>451</v>
      </c>
      <c r="H36" s="19" t="s">
        <v>499</v>
      </c>
    </row>
    <row r="37" spans="1:8">
      <c r="A37" s="16" t="s">
        <v>157</v>
      </c>
      <c r="B37" s="16" t="s">
        <v>52</v>
      </c>
      <c r="C37" s="16" t="s">
        <v>158</v>
      </c>
      <c r="D37" s="36" t="s">
        <v>483</v>
      </c>
      <c r="E37" s="16" t="s">
        <v>159</v>
      </c>
      <c r="F37" s="37"/>
      <c r="G37" s="19" t="s">
        <v>446</v>
      </c>
      <c r="H37" s="19" t="s">
        <v>499</v>
      </c>
    </row>
    <row r="38" spans="1:8">
      <c r="A38" s="16" t="s">
        <v>160</v>
      </c>
      <c r="B38" s="16" t="s">
        <v>59</v>
      </c>
      <c r="C38" s="16" t="s">
        <v>161</v>
      </c>
      <c r="D38" s="16" t="s">
        <v>484</v>
      </c>
      <c r="E38" s="16" t="s">
        <v>162</v>
      </c>
      <c r="F38" s="37"/>
      <c r="G38" s="19" t="s">
        <v>448</v>
      </c>
      <c r="H38" s="19" t="s">
        <v>500</v>
      </c>
    </row>
    <row r="39" spans="1:8">
      <c r="A39" s="16" t="s">
        <v>163</v>
      </c>
      <c r="B39" s="16" t="s">
        <v>52</v>
      </c>
      <c r="C39" s="16" t="s">
        <v>164</v>
      </c>
      <c r="D39" s="36" t="s">
        <v>485</v>
      </c>
      <c r="E39" s="16" t="s">
        <v>165</v>
      </c>
      <c r="F39" s="37"/>
      <c r="G39" s="19" t="s">
        <v>446</v>
      </c>
      <c r="H39" s="19" t="s">
        <v>499</v>
      </c>
    </row>
    <row r="40" spans="1:8">
      <c r="A40" s="16" t="s">
        <v>166</v>
      </c>
      <c r="B40" s="16" t="s">
        <v>59</v>
      </c>
      <c r="C40" s="16" t="s">
        <v>167</v>
      </c>
      <c r="D40" s="16" t="s">
        <v>486</v>
      </c>
      <c r="E40" s="16" t="s">
        <v>168</v>
      </c>
      <c r="F40" s="37"/>
      <c r="G40" s="19" t="s">
        <v>451</v>
      </c>
      <c r="H40" s="19" t="s">
        <v>499</v>
      </c>
    </row>
    <row r="41" spans="1:8">
      <c r="A41" s="16" t="s">
        <v>169</v>
      </c>
      <c r="B41" s="16" t="s">
        <v>59</v>
      </c>
      <c r="C41" s="16" t="s">
        <v>170</v>
      </c>
      <c r="D41" s="16" t="s">
        <v>487</v>
      </c>
      <c r="E41" s="16" t="s">
        <v>207</v>
      </c>
      <c r="F41" s="37"/>
      <c r="G41" s="19" t="s">
        <v>446</v>
      </c>
      <c r="H41" s="19" t="s">
        <v>499</v>
      </c>
    </row>
    <row r="42" spans="1:8">
      <c r="A42" s="16" t="s">
        <v>171</v>
      </c>
      <c r="B42" s="16" t="s">
        <v>52</v>
      </c>
      <c r="C42" s="16" t="s">
        <v>172</v>
      </c>
      <c r="D42" s="16" t="s">
        <v>488</v>
      </c>
      <c r="E42" s="16" t="s">
        <v>173</v>
      </c>
      <c r="F42" s="37"/>
      <c r="G42" s="19" t="s">
        <v>448</v>
      </c>
      <c r="H42" s="19" t="s">
        <v>500</v>
      </c>
    </row>
    <row r="43" spans="1:8">
      <c r="A43" s="16" t="s">
        <v>174</v>
      </c>
      <c r="B43" s="16" t="s">
        <v>59</v>
      </c>
      <c r="C43" s="16" t="s">
        <v>175</v>
      </c>
      <c r="D43" s="36" t="s">
        <v>489</v>
      </c>
      <c r="E43" s="16" t="s">
        <v>176</v>
      </c>
      <c r="F43" s="37"/>
      <c r="G43" s="19" t="s">
        <v>451</v>
      </c>
      <c r="H43" s="19" t="s">
        <v>499</v>
      </c>
    </row>
    <row r="44" spans="1:8">
      <c r="A44" s="16" t="s">
        <v>177</v>
      </c>
      <c r="B44" s="16" t="s">
        <v>52</v>
      </c>
      <c r="C44" s="16" t="s">
        <v>178</v>
      </c>
      <c r="D44" s="36" t="s">
        <v>490</v>
      </c>
      <c r="E44" s="16" t="s">
        <v>179</v>
      </c>
      <c r="F44" s="37"/>
      <c r="G44" s="19" t="s">
        <v>446</v>
      </c>
      <c r="H44" s="19" t="s">
        <v>499</v>
      </c>
    </row>
    <row r="45" spans="1:8">
      <c r="A45" s="16" t="s">
        <v>180</v>
      </c>
      <c r="B45" s="16" t="s">
        <v>52</v>
      </c>
      <c r="C45" s="16" t="s">
        <v>181</v>
      </c>
      <c r="D45" s="36" t="s">
        <v>491</v>
      </c>
      <c r="E45" s="16" t="s">
        <v>182</v>
      </c>
      <c r="F45" s="37"/>
      <c r="G45" s="19" t="s">
        <v>448</v>
      </c>
      <c r="H45" s="19" t="s">
        <v>500</v>
      </c>
    </row>
    <row r="46" spans="1:8">
      <c r="A46" s="16" t="s">
        <v>183</v>
      </c>
      <c r="B46" s="16" t="s">
        <v>52</v>
      </c>
      <c r="C46" s="16" t="s">
        <v>184</v>
      </c>
      <c r="D46" s="16" t="s">
        <v>492</v>
      </c>
      <c r="E46" s="16" t="s">
        <v>185</v>
      </c>
      <c r="F46" s="37"/>
      <c r="G46" s="19" t="s">
        <v>446</v>
      </c>
      <c r="H46" s="19" t="s">
        <v>499</v>
      </c>
    </row>
    <row r="47" spans="1:8">
      <c r="A47" s="16" t="s">
        <v>186</v>
      </c>
      <c r="B47" s="16" t="s">
        <v>59</v>
      </c>
      <c r="C47" s="16" t="s">
        <v>187</v>
      </c>
      <c r="D47" s="36" t="s">
        <v>493</v>
      </c>
      <c r="E47" s="16" t="s">
        <v>188</v>
      </c>
      <c r="F47" s="37"/>
      <c r="G47" s="19" t="s">
        <v>451</v>
      </c>
      <c r="H47" s="19" t="s">
        <v>499</v>
      </c>
    </row>
    <row r="48" spans="1:8">
      <c r="A48" s="16" t="s">
        <v>189</v>
      </c>
      <c r="B48" s="16" t="s">
        <v>52</v>
      </c>
      <c r="C48" s="16" t="s">
        <v>190</v>
      </c>
      <c r="D48" s="16" t="s">
        <v>494</v>
      </c>
      <c r="E48" s="16" t="s">
        <v>191</v>
      </c>
      <c r="F48" s="37"/>
      <c r="G48" s="19" t="s">
        <v>446</v>
      </c>
      <c r="H48" s="19" t="s">
        <v>499</v>
      </c>
    </row>
    <row r="49" spans="1:8">
      <c r="A49" s="16" t="s">
        <v>192</v>
      </c>
      <c r="B49" s="16" t="s">
        <v>59</v>
      </c>
      <c r="C49" s="16" t="s">
        <v>193</v>
      </c>
      <c r="D49" s="16" t="s">
        <v>495</v>
      </c>
      <c r="E49" s="16" t="s">
        <v>194</v>
      </c>
      <c r="F49" s="37"/>
      <c r="G49" s="19" t="s">
        <v>448</v>
      </c>
      <c r="H49" s="19" t="s">
        <v>500</v>
      </c>
    </row>
    <row r="50" spans="1:8">
      <c r="A50" s="16" t="s">
        <v>195</v>
      </c>
      <c r="B50" s="16" t="s">
        <v>52</v>
      </c>
      <c r="C50" s="16" t="s">
        <v>196</v>
      </c>
      <c r="D50" s="36" t="s">
        <v>496</v>
      </c>
      <c r="E50" s="16" t="s">
        <v>197</v>
      </c>
      <c r="F50" s="37"/>
      <c r="G50" s="19" t="s">
        <v>451</v>
      </c>
      <c r="H50" s="19" t="s">
        <v>499</v>
      </c>
    </row>
    <row r="51" spans="1:8">
      <c r="A51" s="16" t="s">
        <v>198</v>
      </c>
      <c r="B51" s="16" t="s">
        <v>52</v>
      </c>
      <c r="C51" s="16" t="s">
        <v>199</v>
      </c>
      <c r="D51" s="36" t="s">
        <v>497</v>
      </c>
      <c r="E51" s="16" t="s">
        <v>200</v>
      </c>
      <c r="F51" s="37"/>
      <c r="G51" s="19" t="s">
        <v>446</v>
      </c>
      <c r="H51" s="19" t="s">
        <v>499</v>
      </c>
    </row>
  </sheetData>
  <phoneticPr fontId="1"/>
  <dataValidations count="1">
    <dataValidation type="list" allowBlank="1" showInputMessage="1" showErrorMessage="1" sqref="G2:G51">
      <formula1>"SDGs,俳句,絵手紙,"</formula1>
    </dataValidation>
  </dataValidations>
  <pageMargins left="0.75" right="0.75" top="1" bottom="1" header="0.5" footer="0.5"/>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51"/>
  <sheetViews>
    <sheetView showGridLines="0" workbookViewId="0"/>
  </sheetViews>
  <sheetFormatPr defaultColWidth="8.625" defaultRowHeight="18.75"/>
  <cols>
    <col min="1" max="1" width="11.125" style="15" customWidth="1"/>
    <col min="2" max="2" width="4.5" style="15" customWidth="1"/>
    <col min="3" max="3" width="8.375" style="15" customWidth="1"/>
    <col min="4" max="4" width="36.5" style="15" bestFit="1" customWidth="1"/>
    <col min="5" max="5" width="13.625" style="15" customWidth="1"/>
    <col min="6" max="6" width="6.75" style="15" bestFit="1" customWidth="1"/>
    <col min="7" max="7" width="8.625" style="15"/>
    <col min="8" max="8" width="24.625" style="15" bestFit="1" customWidth="1"/>
    <col min="9" max="16384" width="8.625" style="15"/>
  </cols>
  <sheetData>
    <row r="1" spans="1:8">
      <c r="A1" s="14" t="s">
        <v>337</v>
      </c>
      <c r="B1" s="14" t="s">
        <v>46</v>
      </c>
      <c r="C1" s="14" t="s">
        <v>48</v>
      </c>
      <c r="D1" s="14" t="s">
        <v>203</v>
      </c>
      <c r="E1" s="14" t="s">
        <v>49</v>
      </c>
      <c r="F1" s="18" t="s">
        <v>50</v>
      </c>
      <c r="G1" s="19" t="s">
        <v>444</v>
      </c>
      <c r="H1" s="19" t="s">
        <v>498</v>
      </c>
    </row>
    <row r="2" spans="1:8" hidden="1">
      <c r="A2" s="16" t="s">
        <v>51</v>
      </c>
      <c r="B2" s="16" t="s">
        <v>52</v>
      </c>
      <c r="C2" s="16" t="s">
        <v>53</v>
      </c>
      <c r="D2" s="36" t="s">
        <v>445</v>
      </c>
      <c r="E2" s="16" t="s">
        <v>54</v>
      </c>
      <c r="F2" s="37">
        <f>DATEDIF(E2,"2022/12/1","y")</f>
        <v>37</v>
      </c>
      <c r="G2" s="19" t="s">
        <v>446</v>
      </c>
      <c r="H2" s="19" t="s">
        <v>499</v>
      </c>
    </row>
    <row r="3" spans="1:8" hidden="1">
      <c r="A3" s="16" t="s">
        <v>55</v>
      </c>
      <c r="B3" s="16" t="s">
        <v>52</v>
      </c>
      <c r="C3" s="16" t="s">
        <v>56</v>
      </c>
      <c r="D3" s="16" t="s">
        <v>447</v>
      </c>
      <c r="E3" s="16" t="s">
        <v>57</v>
      </c>
      <c r="F3" s="37">
        <f t="shared" ref="F3:F51" si="0">DATEDIF(E3,"2022/12/1","y")</f>
        <v>36</v>
      </c>
      <c r="G3" s="19" t="s">
        <v>448</v>
      </c>
      <c r="H3" s="19" t="s">
        <v>500</v>
      </c>
    </row>
    <row r="4" spans="1:8" hidden="1">
      <c r="A4" s="16" t="s">
        <v>58</v>
      </c>
      <c r="B4" s="16" t="s">
        <v>59</v>
      </c>
      <c r="C4" s="16" t="s">
        <v>60</v>
      </c>
      <c r="D4" s="36" t="s">
        <v>449</v>
      </c>
      <c r="E4" s="16" t="s">
        <v>206</v>
      </c>
      <c r="F4" s="37">
        <f t="shared" si="0"/>
        <v>56</v>
      </c>
      <c r="G4" s="19" t="s">
        <v>446</v>
      </c>
      <c r="H4" s="19" t="s">
        <v>499</v>
      </c>
    </row>
    <row r="5" spans="1:8" hidden="1">
      <c r="A5" s="16" t="s">
        <v>61</v>
      </c>
      <c r="B5" s="16" t="s">
        <v>52</v>
      </c>
      <c r="C5" s="16" t="s">
        <v>62</v>
      </c>
      <c r="D5" s="36" t="s">
        <v>450</v>
      </c>
      <c r="E5" s="16" t="s">
        <v>63</v>
      </c>
      <c r="F5" s="37">
        <f t="shared" si="0"/>
        <v>51</v>
      </c>
      <c r="G5" s="19" t="s">
        <v>451</v>
      </c>
      <c r="H5" s="19" t="s">
        <v>499</v>
      </c>
    </row>
    <row r="6" spans="1:8" hidden="1">
      <c r="A6" s="16" t="s">
        <v>64</v>
      </c>
      <c r="B6" s="16" t="s">
        <v>59</v>
      </c>
      <c r="C6" s="16" t="s">
        <v>65</v>
      </c>
      <c r="D6" s="16" t="s">
        <v>452</v>
      </c>
      <c r="E6" s="16" t="s">
        <v>66</v>
      </c>
      <c r="F6" s="37">
        <f t="shared" si="0"/>
        <v>74</v>
      </c>
      <c r="G6" s="19" t="s">
        <v>446</v>
      </c>
      <c r="H6" s="19" t="s">
        <v>499</v>
      </c>
    </row>
    <row r="7" spans="1:8" hidden="1">
      <c r="A7" s="16" t="s">
        <v>67</v>
      </c>
      <c r="B7" s="16" t="s">
        <v>52</v>
      </c>
      <c r="C7" s="16" t="s">
        <v>68</v>
      </c>
      <c r="D7" s="16" t="s">
        <v>453</v>
      </c>
      <c r="E7" s="16" t="s">
        <v>69</v>
      </c>
      <c r="F7" s="37">
        <f t="shared" si="0"/>
        <v>42</v>
      </c>
      <c r="G7" s="19" t="s">
        <v>448</v>
      </c>
      <c r="H7" s="19" t="s">
        <v>500</v>
      </c>
    </row>
    <row r="8" spans="1:8" hidden="1">
      <c r="A8" s="16" t="s">
        <v>70</v>
      </c>
      <c r="B8" s="16" t="s">
        <v>52</v>
      </c>
      <c r="C8" s="16" t="s">
        <v>71</v>
      </c>
      <c r="D8" s="36" t="s">
        <v>454</v>
      </c>
      <c r="E8" s="16" t="s">
        <v>72</v>
      </c>
      <c r="F8" s="37">
        <f t="shared" si="0"/>
        <v>60</v>
      </c>
      <c r="G8" s="19" t="s">
        <v>451</v>
      </c>
      <c r="H8" s="19" t="s">
        <v>499</v>
      </c>
    </row>
    <row r="9" spans="1:8" hidden="1">
      <c r="A9" s="16" t="s">
        <v>73</v>
      </c>
      <c r="B9" s="16" t="s">
        <v>59</v>
      </c>
      <c r="C9" s="16" t="s">
        <v>74</v>
      </c>
      <c r="D9" s="16" t="s">
        <v>455</v>
      </c>
      <c r="E9" s="16" t="s">
        <v>75</v>
      </c>
      <c r="F9" s="37">
        <f t="shared" si="0"/>
        <v>76</v>
      </c>
      <c r="G9" s="19" t="s">
        <v>446</v>
      </c>
      <c r="H9" s="19" t="s">
        <v>499</v>
      </c>
    </row>
    <row r="10" spans="1:8" hidden="1">
      <c r="A10" s="16" t="s">
        <v>76</v>
      </c>
      <c r="B10" s="16" t="s">
        <v>52</v>
      </c>
      <c r="C10" s="16" t="s">
        <v>77</v>
      </c>
      <c r="D10" s="36" t="s">
        <v>456</v>
      </c>
      <c r="E10" s="16" t="s">
        <v>78</v>
      </c>
      <c r="F10" s="37">
        <f t="shared" si="0"/>
        <v>75</v>
      </c>
      <c r="G10" s="19" t="s">
        <v>446</v>
      </c>
      <c r="H10" s="19" t="s">
        <v>499</v>
      </c>
    </row>
    <row r="11" spans="1:8" hidden="1">
      <c r="A11" s="16" t="s">
        <v>79</v>
      </c>
      <c r="B11" s="16" t="s">
        <v>52</v>
      </c>
      <c r="C11" s="16" t="s">
        <v>80</v>
      </c>
      <c r="D11" s="36" t="s">
        <v>457</v>
      </c>
      <c r="E11" s="16" t="s">
        <v>81</v>
      </c>
      <c r="F11" s="37">
        <f t="shared" si="0"/>
        <v>53</v>
      </c>
      <c r="G11" s="19" t="s">
        <v>446</v>
      </c>
      <c r="H11" s="19" t="s">
        <v>499</v>
      </c>
    </row>
    <row r="12" spans="1:8" hidden="1">
      <c r="A12" s="16" t="s">
        <v>82</v>
      </c>
      <c r="B12" s="16" t="s">
        <v>52</v>
      </c>
      <c r="C12" s="16" t="s">
        <v>83</v>
      </c>
      <c r="D12" s="36" t="s">
        <v>458</v>
      </c>
      <c r="E12" s="16" t="s">
        <v>84</v>
      </c>
      <c r="F12" s="37">
        <f t="shared" si="0"/>
        <v>81</v>
      </c>
      <c r="G12" s="19" t="s">
        <v>451</v>
      </c>
      <c r="H12" s="19" t="s">
        <v>499</v>
      </c>
    </row>
    <row r="13" spans="1:8" hidden="1">
      <c r="A13" s="16" t="s">
        <v>85</v>
      </c>
      <c r="B13" s="16" t="s">
        <v>52</v>
      </c>
      <c r="C13" s="16" t="s">
        <v>86</v>
      </c>
      <c r="D13" s="16" t="s">
        <v>459</v>
      </c>
      <c r="E13" s="16" t="s">
        <v>87</v>
      </c>
      <c r="F13" s="37">
        <f t="shared" si="0"/>
        <v>41</v>
      </c>
      <c r="G13" s="19" t="s">
        <v>446</v>
      </c>
      <c r="H13" s="19" t="s">
        <v>499</v>
      </c>
    </row>
    <row r="14" spans="1:8" hidden="1">
      <c r="A14" s="16" t="s">
        <v>88</v>
      </c>
      <c r="B14" s="16" t="s">
        <v>59</v>
      </c>
      <c r="C14" s="16" t="s">
        <v>89</v>
      </c>
      <c r="D14" s="16" t="s">
        <v>460</v>
      </c>
      <c r="E14" s="16" t="s">
        <v>90</v>
      </c>
      <c r="F14" s="37">
        <f t="shared" si="0"/>
        <v>47</v>
      </c>
      <c r="G14" s="19" t="s">
        <v>448</v>
      </c>
      <c r="H14" s="19" t="s">
        <v>500</v>
      </c>
    </row>
    <row r="15" spans="1:8" hidden="1">
      <c r="A15" s="16" t="s">
        <v>91</v>
      </c>
      <c r="B15" s="16" t="s">
        <v>59</v>
      </c>
      <c r="C15" s="16" t="s">
        <v>92</v>
      </c>
      <c r="D15" s="36" t="s">
        <v>461</v>
      </c>
      <c r="E15" s="16" t="s">
        <v>93</v>
      </c>
      <c r="F15" s="37">
        <f t="shared" si="0"/>
        <v>60</v>
      </c>
      <c r="G15" s="19" t="s">
        <v>451</v>
      </c>
      <c r="H15" s="19" t="s">
        <v>499</v>
      </c>
    </row>
    <row r="16" spans="1:8">
      <c r="A16" s="16" t="s">
        <v>94</v>
      </c>
      <c r="B16" s="16" t="s">
        <v>52</v>
      </c>
      <c r="C16" s="16" t="s">
        <v>95</v>
      </c>
      <c r="D16" s="16" t="s">
        <v>462</v>
      </c>
      <c r="E16" s="16" t="s">
        <v>96</v>
      </c>
      <c r="F16" s="37">
        <f t="shared" si="0"/>
        <v>22</v>
      </c>
      <c r="G16" s="19" t="s">
        <v>446</v>
      </c>
      <c r="H16" s="19" t="s">
        <v>499</v>
      </c>
    </row>
    <row r="17" spans="1:8" hidden="1">
      <c r="A17" s="16" t="s">
        <v>97</v>
      </c>
      <c r="B17" s="16" t="s">
        <v>59</v>
      </c>
      <c r="C17" s="16" t="s">
        <v>98</v>
      </c>
      <c r="D17" s="36" t="s">
        <v>463</v>
      </c>
      <c r="E17" s="16" t="s">
        <v>99</v>
      </c>
      <c r="F17" s="37">
        <f t="shared" si="0"/>
        <v>44</v>
      </c>
      <c r="G17" s="19" t="s">
        <v>448</v>
      </c>
      <c r="H17" s="19" t="s">
        <v>500</v>
      </c>
    </row>
    <row r="18" spans="1:8" hidden="1">
      <c r="A18" s="16" t="s">
        <v>100</v>
      </c>
      <c r="B18" s="16" t="s">
        <v>59</v>
      </c>
      <c r="C18" s="16" t="s">
        <v>101</v>
      </c>
      <c r="D18" s="36" t="s">
        <v>464</v>
      </c>
      <c r="E18" s="16" t="s">
        <v>102</v>
      </c>
      <c r="F18" s="37">
        <f t="shared" si="0"/>
        <v>75</v>
      </c>
      <c r="G18" s="19" t="s">
        <v>446</v>
      </c>
      <c r="H18" s="19" t="s">
        <v>499</v>
      </c>
    </row>
    <row r="19" spans="1:8" hidden="1">
      <c r="A19" s="16" t="s">
        <v>103</v>
      </c>
      <c r="B19" s="16" t="s">
        <v>52</v>
      </c>
      <c r="C19" s="16" t="s">
        <v>104</v>
      </c>
      <c r="D19" s="36" t="s">
        <v>465</v>
      </c>
      <c r="E19" s="16" t="s">
        <v>105</v>
      </c>
      <c r="F19" s="37">
        <f t="shared" si="0"/>
        <v>35</v>
      </c>
      <c r="G19" s="19" t="s">
        <v>451</v>
      </c>
      <c r="H19" s="19" t="s">
        <v>499</v>
      </c>
    </row>
    <row r="20" spans="1:8" hidden="1">
      <c r="A20" s="16" t="s">
        <v>106</v>
      </c>
      <c r="B20" s="16" t="s">
        <v>59</v>
      </c>
      <c r="C20" s="16" t="s">
        <v>107</v>
      </c>
      <c r="D20" s="36" t="s">
        <v>466</v>
      </c>
      <c r="E20" s="16" t="s">
        <v>108</v>
      </c>
      <c r="F20" s="37">
        <f t="shared" si="0"/>
        <v>39</v>
      </c>
      <c r="G20" s="19" t="s">
        <v>446</v>
      </c>
      <c r="H20" s="19" t="s">
        <v>499</v>
      </c>
    </row>
    <row r="21" spans="1:8" hidden="1">
      <c r="A21" s="16" t="s">
        <v>109</v>
      </c>
      <c r="B21" s="16" t="s">
        <v>59</v>
      </c>
      <c r="C21" s="16" t="s">
        <v>110</v>
      </c>
      <c r="D21" s="36" t="s">
        <v>467</v>
      </c>
      <c r="E21" s="16" t="s">
        <v>111</v>
      </c>
      <c r="F21" s="37">
        <f t="shared" si="0"/>
        <v>48</v>
      </c>
      <c r="G21" s="19" t="s">
        <v>448</v>
      </c>
      <c r="H21" s="19" t="s">
        <v>500</v>
      </c>
    </row>
    <row r="22" spans="1:8" hidden="1">
      <c r="A22" s="16" t="s">
        <v>112</v>
      </c>
      <c r="B22" s="16" t="s">
        <v>59</v>
      </c>
      <c r="C22" s="16" t="s">
        <v>113</v>
      </c>
      <c r="D22" s="16" t="s">
        <v>468</v>
      </c>
      <c r="E22" s="16" t="s">
        <v>114</v>
      </c>
      <c r="F22" s="37">
        <f t="shared" si="0"/>
        <v>45</v>
      </c>
      <c r="G22" s="19" t="s">
        <v>446</v>
      </c>
      <c r="H22" s="19" t="s">
        <v>499</v>
      </c>
    </row>
    <row r="23" spans="1:8" hidden="1">
      <c r="A23" s="16" t="s">
        <v>115</v>
      </c>
      <c r="B23" s="16" t="s">
        <v>59</v>
      </c>
      <c r="C23" s="16" t="s">
        <v>116</v>
      </c>
      <c r="D23" s="36" t="s">
        <v>469</v>
      </c>
      <c r="E23" s="16" t="s">
        <v>117</v>
      </c>
      <c r="F23" s="37">
        <f t="shared" si="0"/>
        <v>78</v>
      </c>
      <c r="G23" s="19" t="s">
        <v>446</v>
      </c>
      <c r="H23" s="19" t="s">
        <v>499</v>
      </c>
    </row>
    <row r="24" spans="1:8" hidden="1">
      <c r="A24" s="16" t="s">
        <v>118</v>
      </c>
      <c r="B24" s="16" t="s">
        <v>52</v>
      </c>
      <c r="C24" s="16" t="s">
        <v>119</v>
      </c>
      <c r="D24" s="36" t="s">
        <v>470</v>
      </c>
      <c r="E24" s="16" t="s">
        <v>120</v>
      </c>
      <c r="F24" s="37">
        <f t="shared" si="0"/>
        <v>77</v>
      </c>
      <c r="G24" s="19" t="s">
        <v>448</v>
      </c>
      <c r="H24" s="19" t="s">
        <v>500</v>
      </c>
    </row>
    <row r="25" spans="1:8" hidden="1">
      <c r="A25" s="16" t="s">
        <v>121</v>
      </c>
      <c r="B25" s="16" t="s">
        <v>59</v>
      </c>
      <c r="C25" s="16" t="s">
        <v>122</v>
      </c>
      <c r="D25" s="16" t="s">
        <v>471</v>
      </c>
      <c r="E25" s="16" t="s">
        <v>123</v>
      </c>
      <c r="F25" s="37">
        <f t="shared" si="0"/>
        <v>53</v>
      </c>
      <c r="G25" s="19" t="s">
        <v>446</v>
      </c>
      <c r="H25" s="19" t="s">
        <v>499</v>
      </c>
    </row>
    <row r="26" spans="1:8" hidden="1">
      <c r="A26" s="16" t="s">
        <v>124</v>
      </c>
      <c r="B26" s="16" t="s">
        <v>59</v>
      </c>
      <c r="C26" s="16" t="s">
        <v>125</v>
      </c>
      <c r="D26" s="16" t="s">
        <v>472</v>
      </c>
      <c r="E26" s="16" t="s">
        <v>126</v>
      </c>
      <c r="F26" s="37">
        <f t="shared" si="0"/>
        <v>75</v>
      </c>
      <c r="G26" s="19" t="s">
        <v>451</v>
      </c>
      <c r="H26" s="19" t="s">
        <v>499</v>
      </c>
    </row>
    <row r="27" spans="1:8" hidden="1">
      <c r="A27" s="16" t="s">
        <v>127</v>
      </c>
      <c r="B27" s="16" t="s">
        <v>52</v>
      </c>
      <c r="C27" s="16" t="s">
        <v>128</v>
      </c>
      <c r="D27" s="36" t="s">
        <v>473</v>
      </c>
      <c r="E27" s="16" t="s">
        <v>129</v>
      </c>
      <c r="F27" s="37">
        <f t="shared" si="0"/>
        <v>40</v>
      </c>
      <c r="G27" s="19" t="s">
        <v>446</v>
      </c>
      <c r="H27" s="19" t="s">
        <v>499</v>
      </c>
    </row>
    <row r="28" spans="1:8" hidden="1">
      <c r="A28" s="16" t="s">
        <v>130</v>
      </c>
      <c r="B28" s="16" t="s">
        <v>52</v>
      </c>
      <c r="C28" s="16" t="s">
        <v>131</v>
      </c>
      <c r="D28" s="36" t="s">
        <v>474</v>
      </c>
      <c r="E28" s="16" t="s">
        <v>132</v>
      </c>
      <c r="F28" s="37">
        <f t="shared" si="0"/>
        <v>30</v>
      </c>
      <c r="G28" s="19" t="s">
        <v>448</v>
      </c>
      <c r="H28" s="19" t="s">
        <v>500</v>
      </c>
    </row>
    <row r="29" spans="1:8" hidden="1">
      <c r="A29" s="16" t="s">
        <v>133</v>
      </c>
      <c r="B29" s="16" t="s">
        <v>52</v>
      </c>
      <c r="C29" s="16" t="s">
        <v>134</v>
      </c>
      <c r="D29" s="16" t="s">
        <v>475</v>
      </c>
      <c r="E29" s="16" t="s">
        <v>135</v>
      </c>
      <c r="F29" s="37">
        <f t="shared" si="0"/>
        <v>67</v>
      </c>
      <c r="G29" s="19" t="s">
        <v>451</v>
      </c>
      <c r="H29" s="19" t="s">
        <v>499</v>
      </c>
    </row>
    <row r="30" spans="1:8" hidden="1">
      <c r="A30" s="16" t="s">
        <v>136</v>
      </c>
      <c r="B30" s="16" t="s">
        <v>52</v>
      </c>
      <c r="C30" s="16" t="s">
        <v>137</v>
      </c>
      <c r="D30" s="36" t="s">
        <v>476</v>
      </c>
      <c r="E30" s="16" t="s">
        <v>138</v>
      </c>
      <c r="F30" s="37">
        <f t="shared" si="0"/>
        <v>61</v>
      </c>
      <c r="G30" s="19" t="s">
        <v>446</v>
      </c>
      <c r="H30" s="19" t="s">
        <v>499</v>
      </c>
    </row>
    <row r="31" spans="1:8" hidden="1">
      <c r="A31" s="16" t="s">
        <v>139</v>
      </c>
      <c r="B31" s="16" t="s">
        <v>52</v>
      </c>
      <c r="C31" s="16" t="s">
        <v>140</v>
      </c>
      <c r="D31" s="16" t="s">
        <v>477</v>
      </c>
      <c r="E31" s="16" t="s">
        <v>141</v>
      </c>
      <c r="F31" s="37">
        <f t="shared" si="0"/>
        <v>58</v>
      </c>
      <c r="G31" s="19" t="s">
        <v>448</v>
      </c>
      <c r="H31" s="19" t="s">
        <v>500</v>
      </c>
    </row>
    <row r="32" spans="1:8" hidden="1">
      <c r="A32" s="16" t="s">
        <v>142</v>
      </c>
      <c r="B32" s="16" t="s">
        <v>52</v>
      </c>
      <c r="C32" s="16" t="s">
        <v>143</v>
      </c>
      <c r="D32" s="16" t="s">
        <v>478</v>
      </c>
      <c r="E32" s="16" t="s">
        <v>144</v>
      </c>
      <c r="F32" s="37">
        <f t="shared" si="0"/>
        <v>40</v>
      </c>
      <c r="G32" s="19" t="s">
        <v>446</v>
      </c>
      <c r="H32" s="19" t="s">
        <v>499</v>
      </c>
    </row>
    <row r="33" spans="1:8" hidden="1">
      <c r="A33" s="16" t="s">
        <v>145</v>
      </c>
      <c r="B33" s="16" t="s">
        <v>59</v>
      </c>
      <c r="C33" s="16" t="s">
        <v>146</v>
      </c>
      <c r="D33" s="36" t="s">
        <v>479</v>
      </c>
      <c r="E33" s="16" t="s">
        <v>147</v>
      </c>
      <c r="F33" s="37">
        <f t="shared" si="0"/>
        <v>39</v>
      </c>
      <c r="G33" s="19" t="s">
        <v>451</v>
      </c>
      <c r="H33" s="19" t="s">
        <v>499</v>
      </c>
    </row>
    <row r="34" spans="1:8" hidden="1">
      <c r="A34" s="16" t="s">
        <v>148</v>
      </c>
      <c r="B34" s="16" t="s">
        <v>59</v>
      </c>
      <c r="C34" s="16" t="s">
        <v>149</v>
      </c>
      <c r="D34" s="36" t="s">
        <v>480</v>
      </c>
      <c r="E34" s="16" t="s">
        <v>150</v>
      </c>
      <c r="F34" s="37">
        <f t="shared" si="0"/>
        <v>52</v>
      </c>
      <c r="G34" s="19" t="s">
        <v>448</v>
      </c>
      <c r="H34" s="19" t="s">
        <v>500</v>
      </c>
    </row>
    <row r="35" spans="1:8" hidden="1">
      <c r="A35" s="16" t="s">
        <v>151</v>
      </c>
      <c r="B35" s="16" t="s">
        <v>52</v>
      </c>
      <c r="C35" s="16" t="s">
        <v>152</v>
      </c>
      <c r="D35" s="16" t="s">
        <v>481</v>
      </c>
      <c r="E35" s="16" t="s">
        <v>153</v>
      </c>
      <c r="F35" s="37">
        <f t="shared" si="0"/>
        <v>66</v>
      </c>
      <c r="G35" s="19" t="s">
        <v>448</v>
      </c>
      <c r="H35" s="19" t="s">
        <v>500</v>
      </c>
    </row>
    <row r="36" spans="1:8" hidden="1">
      <c r="A36" s="16" t="s">
        <v>154</v>
      </c>
      <c r="B36" s="16" t="s">
        <v>52</v>
      </c>
      <c r="C36" s="16" t="s">
        <v>155</v>
      </c>
      <c r="D36" s="36" t="s">
        <v>482</v>
      </c>
      <c r="E36" s="16" t="s">
        <v>156</v>
      </c>
      <c r="F36" s="37">
        <f t="shared" si="0"/>
        <v>33</v>
      </c>
      <c r="G36" s="19" t="s">
        <v>451</v>
      </c>
      <c r="H36" s="19" t="s">
        <v>499</v>
      </c>
    </row>
    <row r="37" spans="1:8" hidden="1">
      <c r="A37" s="16" t="s">
        <v>157</v>
      </c>
      <c r="B37" s="16" t="s">
        <v>52</v>
      </c>
      <c r="C37" s="16" t="s">
        <v>158</v>
      </c>
      <c r="D37" s="36" t="s">
        <v>483</v>
      </c>
      <c r="E37" s="16" t="s">
        <v>159</v>
      </c>
      <c r="F37" s="37">
        <f t="shared" si="0"/>
        <v>67</v>
      </c>
      <c r="G37" s="19" t="s">
        <v>446</v>
      </c>
      <c r="H37" s="19" t="s">
        <v>499</v>
      </c>
    </row>
    <row r="38" spans="1:8" hidden="1">
      <c r="A38" s="16" t="s">
        <v>160</v>
      </c>
      <c r="B38" s="16" t="s">
        <v>59</v>
      </c>
      <c r="C38" s="16" t="s">
        <v>161</v>
      </c>
      <c r="D38" s="16" t="s">
        <v>484</v>
      </c>
      <c r="E38" s="16" t="s">
        <v>162</v>
      </c>
      <c r="F38" s="37">
        <f t="shared" si="0"/>
        <v>70</v>
      </c>
      <c r="G38" s="19" t="s">
        <v>448</v>
      </c>
      <c r="H38" s="19" t="s">
        <v>500</v>
      </c>
    </row>
    <row r="39" spans="1:8" hidden="1">
      <c r="A39" s="16" t="s">
        <v>163</v>
      </c>
      <c r="B39" s="16" t="s">
        <v>52</v>
      </c>
      <c r="C39" s="16" t="s">
        <v>164</v>
      </c>
      <c r="D39" s="36" t="s">
        <v>485</v>
      </c>
      <c r="E39" s="16" t="s">
        <v>165</v>
      </c>
      <c r="F39" s="37">
        <f t="shared" si="0"/>
        <v>69</v>
      </c>
      <c r="G39" s="19" t="s">
        <v>446</v>
      </c>
      <c r="H39" s="19" t="s">
        <v>499</v>
      </c>
    </row>
    <row r="40" spans="1:8" hidden="1">
      <c r="A40" s="16" t="s">
        <v>166</v>
      </c>
      <c r="B40" s="16" t="s">
        <v>59</v>
      </c>
      <c r="C40" s="16" t="s">
        <v>167</v>
      </c>
      <c r="D40" s="16" t="s">
        <v>486</v>
      </c>
      <c r="E40" s="16" t="s">
        <v>168</v>
      </c>
      <c r="F40" s="37">
        <f t="shared" si="0"/>
        <v>78</v>
      </c>
      <c r="G40" s="19" t="s">
        <v>451</v>
      </c>
      <c r="H40" s="19" t="s">
        <v>499</v>
      </c>
    </row>
    <row r="41" spans="1:8" hidden="1">
      <c r="A41" s="16" t="s">
        <v>169</v>
      </c>
      <c r="B41" s="16" t="s">
        <v>59</v>
      </c>
      <c r="C41" s="16" t="s">
        <v>170</v>
      </c>
      <c r="D41" s="16" t="s">
        <v>487</v>
      </c>
      <c r="E41" s="16" t="s">
        <v>207</v>
      </c>
      <c r="F41" s="37">
        <f t="shared" si="0"/>
        <v>40</v>
      </c>
      <c r="G41" s="19" t="s">
        <v>446</v>
      </c>
      <c r="H41" s="19" t="s">
        <v>499</v>
      </c>
    </row>
    <row r="42" spans="1:8" hidden="1">
      <c r="A42" s="16" t="s">
        <v>171</v>
      </c>
      <c r="B42" s="16" t="s">
        <v>52</v>
      </c>
      <c r="C42" s="16" t="s">
        <v>172</v>
      </c>
      <c r="D42" s="16" t="s">
        <v>488</v>
      </c>
      <c r="E42" s="16" t="s">
        <v>173</v>
      </c>
      <c r="F42" s="37">
        <f t="shared" si="0"/>
        <v>60</v>
      </c>
      <c r="G42" s="19" t="s">
        <v>448</v>
      </c>
      <c r="H42" s="19" t="s">
        <v>500</v>
      </c>
    </row>
    <row r="43" spans="1:8" hidden="1">
      <c r="A43" s="16" t="s">
        <v>174</v>
      </c>
      <c r="B43" s="16" t="s">
        <v>59</v>
      </c>
      <c r="C43" s="16" t="s">
        <v>175</v>
      </c>
      <c r="D43" s="36" t="s">
        <v>489</v>
      </c>
      <c r="E43" s="16" t="s">
        <v>176</v>
      </c>
      <c r="F43" s="37">
        <f t="shared" si="0"/>
        <v>35</v>
      </c>
      <c r="G43" s="19" t="s">
        <v>451</v>
      </c>
      <c r="H43" s="19" t="s">
        <v>499</v>
      </c>
    </row>
    <row r="44" spans="1:8">
      <c r="A44" s="16" t="s">
        <v>177</v>
      </c>
      <c r="B44" s="16" t="s">
        <v>52</v>
      </c>
      <c r="C44" s="16" t="s">
        <v>178</v>
      </c>
      <c r="D44" s="36" t="s">
        <v>490</v>
      </c>
      <c r="E44" s="16" t="s">
        <v>179</v>
      </c>
      <c r="F44" s="37">
        <f t="shared" si="0"/>
        <v>34</v>
      </c>
      <c r="G44" s="19" t="s">
        <v>446</v>
      </c>
      <c r="H44" s="19" t="s">
        <v>499</v>
      </c>
    </row>
    <row r="45" spans="1:8" hidden="1">
      <c r="A45" s="16" t="s">
        <v>180</v>
      </c>
      <c r="B45" s="16" t="s">
        <v>52</v>
      </c>
      <c r="C45" s="16" t="s">
        <v>181</v>
      </c>
      <c r="D45" s="36" t="s">
        <v>491</v>
      </c>
      <c r="E45" s="16" t="s">
        <v>182</v>
      </c>
      <c r="F45" s="37">
        <f t="shared" si="0"/>
        <v>43</v>
      </c>
      <c r="G45" s="19" t="s">
        <v>448</v>
      </c>
      <c r="H45" s="19" t="s">
        <v>500</v>
      </c>
    </row>
    <row r="46" spans="1:8" hidden="1">
      <c r="A46" s="16" t="s">
        <v>183</v>
      </c>
      <c r="B46" s="16" t="s">
        <v>52</v>
      </c>
      <c r="C46" s="16" t="s">
        <v>184</v>
      </c>
      <c r="D46" s="16" t="s">
        <v>492</v>
      </c>
      <c r="E46" s="16" t="s">
        <v>185</v>
      </c>
      <c r="F46" s="37">
        <f t="shared" si="0"/>
        <v>57</v>
      </c>
      <c r="G46" s="19" t="s">
        <v>446</v>
      </c>
      <c r="H46" s="19" t="s">
        <v>499</v>
      </c>
    </row>
    <row r="47" spans="1:8" hidden="1">
      <c r="A47" s="16" t="s">
        <v>186</v>
      </c>
      <c r="B47" s="16" t="s">
        <v>59</v>
      </c>
      <c r="C47" s="16" t="s">
        <v>187</v>
      </c>
      <c r="D47" s="36" t="s">
        <v>493</v>
      </c>
      <c r="E47" s="16" t="s">
        <v>188</v>
      </c>
      <c r="F47" s="37">
        <f t="shared" si="0"/>
        <v>33</v>
      </c>
      <c r="G47" s="19" t="s">
        <v>451</v>
      </c>
      <c r="H47" s="19" t="s">
        <v>499</v>
      </c>
    </row>
    <row r="48" spans="1:8">
      <c r="A48" s="16" t="s">
        <v>189</v>
      </c>
      <c r="B48" s="16" t="s">
        <v>52</v>
      </c>
      <c r="C48" s="16" t="s">
        <v>190</v>
      </c>
      <c r="D48" s="16" t="s">
        <v>494</v>
      </c>
      <c r="E48" s="16" t="s">
        <v>191</v>
      </c>
      <c r="F48" s="37">
        <f t="shared" si="0"/>
        <v>32</v>
      </c>
      <c r="G48" s="19" t="s">
        <v>446</v>
      </c>
      <c r="H48" s="19" t="s">
        <v>499</v>
      </c>
    </row>
    <row r="49" spans="1:8" hidden="1">
      <c r="A49" s="16" t="s">
        <v>192</v>
      </c>
      <c r="B49" s="16" t="s">
        <v>59</v>
      </c>
      <c r="C49" s="16" t="s">
        <v>193</v>
      </c>
      <c r="D49" s="16" t="s">
        <v>495</v>
      </c>
      <c r="E49" s="16" t="s">
        <v>194</v>
      </c>
      <c r="F49" s="37">
        <f t="shared" si="0"/>
        <v>46</v>
      </c>
      <c r="G49" s="19" t="s">
        <v>448</v>
      </c>
      <c r="H49" s="19" t="s">
        <v>500</v>
      </c>
    </row>
    <row r="50" spans="1:8" hidden="1">
      <c r="A50" s="16" t="s">
        <v>195</v>
      </c>
      <c r="B50" s="16" t="s">
        <v>52</v>
      </c>
      <c r="C50" s="16" t="s">
        <v>196</v>
      </c>
      <c r="D50" s="36" t="s">
        <v>496</v>
      </c>
      <c r="E50" s="16" t="s">
        <v>197</v>
      </c>
      <c r="F50" s="37">
        <f t="shared" si="0"/>
        <v>35</v>
      </c>
      <c r="G50" s="19" t="s">
        <v>451</v>
      </c>
      <c r="H50" s="19" t="s">
        <v>499</v>
      </c>
    </row>
    <row r="51" spans="1:8" hidden="1">
      <c r="A51" s="16" t="s">
        <v>198</v>
      </c>
      <c r="B51" s="16" t="s">
        <v>52</v>
      </c>
      <c r="C51" s="16" t="s">
        <v>199</v>
      </c>
      <c r="D51" s="36" t="s">
        <v>497</v>
      </c>
      <c r="E51" s="16" t="s">
        <v>200</v>
      </c>
      <c r="F51" s="37">
        <f t="shared" si="0"/>
        <v>78</v>
      </c>
      <c r="G51" s="19" t="s">
        <v>446</v>
      </c>
      <c r="H51" s="19" t="s">
        <v>499</v>
      </c>
    </row>
  </sheetData>
  <autoFilter ref="A1:H51">
    <filterColumn colId="2">
      <filters>
        <filter val="302-0013"/>
        <filter val="341-0043"/>
        <filter val="379-1615"/>
      </filters>
    </filterColumn>
    <filterColumn colId="5">
      <filters>
        <filter val="22"/>
        <filter val="32"/>
        <filter val="34"/>
        <filter val="37"/>
        <filter val="39"/>
      </filters>
    </filterColumn>
    <filterColumn colId="6">
      <filters>
        <filter val="SDGs"/>
      </filters>
    </filterColumn>
  </autoFilter>
  <phoneticPr fontId="1"/>
  <dataValidations count="1">
    <dataValidation type="list" allowBlank="1" showInputMessage="1" showErrorMessage="1" sqref="G2:G51">
      <formula1>"SDGs,俳句,絵手紙,"</formula1>
    </dataValidation>
  </dataValidations>
  <pageMargins left="0.75" right="0.75" top="1" bottom="1" header="0.5" footer="0.5"/>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ColWidth="8.625" defaultRowHeight="14.25"/>
  <cols>
    <col min="1" max="1" width="32.875" style="20" bestFit="1" customWidth="1"/>
    <col min="2" max="2" width="10.875" style="20" customWidth="1"/>
    <col min="3" max="3" width="11" style="20" bestFit="1" customWidth="1"/>
    <col min="4" max="4" width="10.875" style="20" customWidth="1"/>
    <col min="5" max="5" width="11" style="20" customWidth="1"/>
    <col min="6" max="7" width="20.625" style="20" customWidth="1"/>
    <col min="8" max="8" width="11.375" style="20" customWidth="1"/>
    <col min="9" max="9" width="9.25" style="20" bestFit="1" customWidth="1"/>
    <col min="10" max="16384" width="8.625" style="20"/>
  </cols>
  <sheetData>
    <row r="1" spans="1:5">
      <c r="A1" s="20" t="s">
        <v>632</v>
      </c>
    </row>
    <row r="2" spans="1:5">
      <c r="A2" s="20" t="s">
        <v>633</v>
      </c>
    </row>
    <row r="4" spans="1:5">
      <c r="A4" s="31" t="s">
        <v>431</v>
      </c>
      <c r="B4" s="31" t="s">
        <v>432</v>
      </c>
      <c r="C4" s="31" t="s">
        <v>433</v>
      </c>
      <c r="D4" s="32" t="s">
        <v>434</v>
      </c>
      <c r="E4" s="31" t="s">
        <v>435</v>
      </c>
    </row>
    <row r="5" spans="1:5">
      <c r="A5" s="33" t="s">
        <v>436</v>
      </c>
      <c r="B5" s="34">
        <v>254</v>
      </c>
      <c r="C5" s="33"/>
      <c r="D5" s="34">
        <v>438</v>
      </c>
      <c r="E5" s="33"/>
    </row>
    <row r="6" spans="1:5">
      <c r="A6" s="33" t="s">
        <v>437</v>
      </c>
      <c r="B6" s="34">
        <v>193</v>
      </c>
      <c r="C6" s="33"/>
      <c r="D6" s="34">
        <v>251</v>
      </c>
      <c r="E6" s="33"/>
    </row>
    <row r="7" spans="1:5">
      <c r="A7" s="33" t="s">
        <v>623</v>
      </c>
      <c r="B7" s="34">
        <v>174</v>
      </c>
      <c r="C7" s="33"/>
      <c r="D7" s="34">
        <v>70</v>
      </c>
      <c r="E7" s="33"/>
    </row>
    <row r="8" spans="1:5">
      <c r="A8" s="33" t="s">
        <v>438</v>
      </c>
      <c r="B8" s="34">
        <v>289</v>
      </c>
      <c r="C8" s="33"/>
      <c r="D8" s="34">
        <v>133</v>
      </c>
      <c r="E8" s="33"/>
    </row>
    <row r="9" spans="1:5">
      <c r="A9" s="33" t="s">
        <v>439</v>
      </c>
      <c r="B9" s="34">
        <v>8</v>
      </c>
      <c r="C9" s="33"/>
      <c r="D9" s="34">
        <v>38</v>
      </c>
      <c r="E9" s="33"/>
    </row>
    <row r="10" spans="1:5">
      <c r="A10" s="33" t="s">
        <v>440</v>
      </c>
      <c r="B10" s="34">
        <v>15</v>
      </c>
      <c r="C10" s="33"/>
      <c r="D10" s="34">
        <v>35</v>
      </c>
      <c r="E10" s="33"/>
    </row>
    <row r="11" spans="1:5">
      <c r="A11" s="33" t="s">
        <v>441</v>
      </c>
      <c r="B11" s="34">
        <v>67</v>
      </c>
      <c r="C11" s="33"/>
      <c r="D11" s="34">
        <v>35</v>
      </c>
      <c r="E11" s="33"/>
    </row>
    <row r="12" spans="1:5">
      <c r="A12" s="33" t="s">
        <v>408</v>
      </c>
      <c r="B12" s="34">
        <f>SUM(B5:B11)</f>
        <v>1000</v>
      </c>
      <c r="C12" s="33"/>
      <c r="D12" s="34">
        <f>SUM(D5:D11)</f>
        <v>1000</v>
      </c>
      <c r="E12" s="33"/>
    </row>
    <row r="14" spans="1:5">
      <c r="A14" s="20" t="s">
        <v>442</v>
      </c>
    </row>
  </sheetData>
  <phoneticPr fontId="1"/>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ColWidth="8.625" defaultRowHeight="14.25"/>
  <cols>
    <col min="1" max="1" width="32.875" style="20" bestFit="1" customWidth="1"/>
    <col min="2" max="2" width="10.875" style="20" customWidth="1"/>
    <col min="3" max="3" width="11" style="20" bestFit="1" customWidth="1"/>
    <col min="4" max="4" width="10.875" style="20" customWidth="1"/>
    <col min="5" max="5" width="11" style="20" customWidth="1"/>
    <col min="6" max="7" width="20.625" style="20" customWidth="1"/>
    <col min="8" max="8" width="11.375" style="20" customWidth="1"/>
    <col min="9" max="9" width="9.25" style="20" bestFit="1" customWidth="1"/>
    <col min="10" max="16384" width="8.625" style="20"/>
  </cols>
  <sheetData>
    <row r="1" spans="1:5">
      <c r="A1" s="20" t="s">
        <v>632</v>
      </c>
    </row>
    <row r="2" spans="1:5">
      <c r="A2" s="20" t="s">
        <v>633</v>
      </c>
    </row>
    <row r="4" spans="1:5">
      <c r="A4" s="31" t="s">
        <v>431</v>
      </c>
      <c r="B4" s="31" t="s">
        <v>432</v>
      </c>
      <c r="C4" s="31" t="s">
        <v>433</v>
      </c>
      <c r="D4" s="32" t="s">
        <v>434</v>
      </c>
      <c r="E4" s="31" t="s">
        <v>435</v>
      </c>
    </row>
    <row r="5" spans="1:5">
      <c r="A5" s="33" t="s">
        <v>436</v>
      </c>
      <c r="B5" s="34">
        <v>254</v>
      </c>
      <c r="C5" s="35">
        <f>B5/$B$12</f>
        <v>0.254</v>
      </c>
      <c r="D5" s="34">
        <v>438</v>
      </c>
      <c r="E5" s="35">
        <f>D5/$D$12</f>
        <v>0.438</v>
      </c>
    </row>
    <row r="6" spans="1:5">
      <c r="A6" s="33" t="s">
        <v>437</v>
      </c>
      <c r="B6" s="34">
        <v>193</v>
      </c>
      <c r="C6" s="35">
        <f t="shared" ref="C6:C12" si="0">B6/$B$12</f>
        <v>0.193</v>
      </c>
      <c r="D6" s="34">
        <v>251</v>
      </c>
      <c r="E6" s="35">
        <f t="shared" ref="E6:E12" si="1">D6/$D$12</f>
        <v>0.251</v>
      </c>
    </row>
    <row r="7" spans="1:5">
      <c r="A7" s="33" t="s">
        <v>623</v>
      </c>
      <c r="B7" s="34">
        <v>174</v>
      </c>
      <c r="C7" s="35">
        <f t="shared" si="0"/>
        <v>0.17399999999999999</v>
      </c>
      <c r="D7" s="34">
        <v>70</v>
      </c>
      <c r="E7" s="35">
        <f t="shared" si="1"/>
        <v>7.0000000000000007E-2</v>
      </c>
    </row>
    <row r="8" spans="1:5">
      <c r="A8" s="33" t="s">
        <v>438</v>
      </c>
      <c r="B8" s="34">
        <v>289</v>
      </c>
      <c r="C8" s="35">
        <f t="shared" si="0"/>
        <v>0.28899999999999998</v>
      </c>
      <c r="D8" s="34">
        <v>133</v>
      </c>
      <c r="E8" s="35">
        <f t="shared" si="1"/>
        <v>0.13300000000000001</v>
      </c>
    </row>
    <row r="9" spans="1:5">
      <c r="A9" s="33" t="s">
        <v>439</v>
      </c>
      <c r="B9" s="34">
        <v>8</v>
      </c>
      <c r="C9" s="35">
        <f t="shared" si="0"/>
        <v>8.0000000000000002E-3</v>
      </c>
      <c r="D9" s="34">
        <v>38</v>
      </c>
      <c r="E9" s="35">
        <f t="shared" si="1"/>
        <v>3.7999999999999999E-2</v>
      </c>
    </row>
    <row r="10" spans="1:5">
      <c r="A10" s="33" t="s">
        <v>440</v>
      </c>
      <c r="B10" s="34">
        <v>15</v>
      </c>
      <c r="C10" s="35">
        <f t="shared" si="0"/>
        <v>1.4999999999999999E-2</v>
      </c>
      <c r="D10" s="34">
        <v>35</v>
      </c>
      <c r="E10" s="35">
        <f t="shared" si="1"/>
        <v>3.5000000000000003E-2</v>
      </c>
    </row>
    <row r="11" spans="1:5">
      <c r="A11" s="33" t="s">
        <v>441</v>
      </c>
      <c r="B11" s="34">
        <v>67</v>
      </c>
      <c r="C11" s="35">
        <f t="shared" si="0"/>
        <v>6.7000000000000004E-2</v>
      </c>
      <c r="D11" s="34">
        <v>35</v>
      </c>
      <c r="E11" s="35">
        <f t="shared" si="1"/>
        <v>3.5000000000000003E-2</v>
      </c>
    </row>
    <row r="12" spans="1:5">
      <c r="A12" s="33" t="s">
        <v>408</v>
      </c>
      <c r="B12" s="34">
        <f>SUM(B5:B11)</f>
        <v>1000</v>
      </c>
      <c r="C12" s="35">
        <f t="shared" si="0"/>
        <v>1</v>
      </c>
      <c r="D12" s="34">
        <f>SUM(D5:D11)</f>
        <v>1000</v>
      </c>
      <c r="E12" s="35">
        <f t="shared" si="1"/>
        <v>1</v>
      </c>
    </row>
    <row r="14" spans="1:5">
      <c r="A14" s="20" t="s">
        <v>442</v>
      </c>
    </row>
  </sheetData>
  <phoneticPr fontId="1"/>
  <pageMargins left="0.7" right="0.7" top="0.75" bottom="0.75" header="0.3" footer="0.3"/>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131" zoomScaleNormal="131" workbookViewId="0"/>
  </sheetViews>
  <sheetFormatPr defaultColWidth="10.125" defaultRowHeight="13.5"/>
  <cols>
    <col min="1" max="1" width="7.875" style="39" bestFit="1" customWidth="1"/>
    <col min="2" max="2" width="6.25" style="39" bestFit="1" customWidth="1"/>
    <col min="3" max="3" width="9.375" style="39" bestFit="1" customWidth="1"/>
    <col min="4" max="4" width="7.875" style="39" bestFit="1" customWidth="1"/>
    <col min="5" max="5" width="5.5" style="39" bestFit="1" customWidth="1"/>
    <col min="6" max="7" width="7.875" style="39" bestFit="1" customWidth="1"/>
    <col min="8" max="8" width="7.125" style="39" bestFit="1" customWidth="1"/>
    <col min="9" max="9" width="11" style="39" bestFit="1" customWidth="1"/>
    <col min="10" max="10" width="6.25" style="39" bestFit="1" customWidth="1"/>
    <col min="11" max="11" width="10.25" style="39" bestFit="1" customWidth="1"/>
    <col min="12" max="12" width="8.625" style="39" bestFit="1" customWidth="1"/>
    <col min="13" max="13" width="12.375" style="39" bestFit="1" customWidth="1"/>
    <col min="14" max="14" width="13.375" style="39" bestFit="1" customWidth="1"/>
    <col min="15" max="16384" width="10.125" style="39"/>
  </cols>
  <sheetData>
    <row r="1" spans="1:14" ht="14.25">
      <c r="A1" s="38" t="s">
        <v>501</v>
      </c>
      <c r="B1" s="38" t="s">
        <v>502</v>
      </c>
      <c r="C1" s="38" t="s">
        <v>503</v>
      </c>
      <c r="D1" s="38" t="s">
        <v>504</v>
      </c>
      <c r="E1" s="38" t="s">
        <v>505</v>
      </c>
      <c r="F1" s="38" t="s">
        <v>506</v>
      </c>
      <c r="G1" s="38" t="s">
        <v>507</v>
      </c>
      <c r="H1" s="38" t="s">
        <v>508</v>
      </c>
      <c r="I1" s="38" t="s">
        <v>509</v>
      </c>
      <c r="J1" s="38" t="s">
        <v>510</v>
      </c>
      <c r="K1" s="38" t="s">
        <v>511</v>
      </c>
      <c r="L1" s="38" t="s">
        <v>512</v>
      </c>
      <c r="M1" s="38" t="s">
        <v>513</v>
      </c>
      <c r="N1" s="38" t="s">
        <v>635</v>
      </c>
    </row>
    <row r="2" spans="1:14" ht="14.25">
      <c r="A2" s="40" t="s">
        <v>514</v>
      </c>
      <c r="B2" s="41">
        <v>1002</v>
      </c>
      <c r="C2" s="40">
        <v>239</v>
      </c>
      <c r="D2" s="40">
        <v>679</v>
      </c>
      <c r="E2" s="40" t="s">
        <v>245</v>
      </c>
      <c r="F2" s="40" t="s">
        <v>245</v>
      </c>
      <c r="G2" s="41">
        <v>1078</v>
      </c>
      <c r="H2" s="40" t="s">
        <v>245</v>
      </c>
      <c r="I2" s="40" t="s">
        <v>245</v>
      </c>
      <c r="J2" s="40" t="s">
        <v>245</v>
      </c>
      <c r="K2" s="40" t="s">
        <v>245</v>
      </c>
      <c r="L2" s="38">
        <v>78421.36</v>
      </c>
      <c r="M2" s="42">
        <v>5181776</v>
      </c>
      <c r="N2" s="42">
        <v>2794351</v>
      </c>
    </row>
    <row r="3" spans="1:14" ht="14.25">
      <c r="A3" s="40" t="s">
        <v>515</v>
      </c>
      <c r="B3" s="40">
        <v>96</v>
      </c>
      <c r="C3" s="40">
        <v>199</v>
      </c>
      <c r="D3" s="40">
        <v>278</v>
      </c>
      <c r="E3" s="40">
        <v>26</v>
      </c>
      <c r="F3" s="40">
        <v>11</v>
      </c>
      <c r="G3" s="40" t="s">
        <v>245</v>
      </c>
      <c r="H3" s="40">
        <v>5</v>
      </c>
      <c r="I3" s="40" t="s">
        <v>245</v>
      </c>
      <c r="J3" s="40" t="s">
        <v>245</v>
      </c>
      <c r="K3" s="40" t="s">
        <v>245</v>
      </c>
      <c r="L3" s="38">
        <v>9645.6200000000008</v>
      </c>
      <c r="M3" s="42">
        <v>1221288</v>
      </c>
      <c r="N3" s="42">
        <v>725700</v>
      </c>
    </row>
    <row r="4" spans="1:14" ht="14.25">
      <c r="A4" s="40" t="s">
        <v>516</v>
      </c>
      <c r="B4" s="40">
        <v>144</v>
      </c>
      <c r="C4" s="40">
        <v>185</v>
      </c>
      <c r="D4" s="40">
        <v>182</v>
      </c>
      <c r="E4" s="40">
        <v>11</v>
      </c>
      <c r="F4" s="40">
        <v>23</v>
      </c>
      <c r="G4" s="40" t="s">
        <v>245</v>
      </c>
      <c r="H4" s="40">
        <v>13</v>
      </c>
      <c r="I4" s="40" t="s">
        <v>245</v>
      </c>
      <c r="J4" s="40" t="s">
        <v>245</v>
      </c>
      <c r="K4" s="40" t="s">
        <v>245</v>
      </c>
      <c r="L4" s="38">
        <v>15275.01</v>
      </c>
      <c r="M4" s="42">
        <v>1196277</v>
      </c>
      <c r="N4" s="42">
        <v>740360</v>
      </c>
    </row>
    <row r="5" spans="1:14" ht="14.25">
      <c r="A5" s="40" t="s">
        <v>517</v>
      </c>
      <c r="B5" s="40">
        <v>416</v>
      </c>
      <c r="C5" s="40">
        <v>351</v>
      </c>
      <c r="D5" s="40">
        <v>256</v>
      </c>
      <c r="E5" s="40">
        <v>108</v>
      </c>
      <c r="F5" s="40">
        <v>32</v>
      </c>
      <c r="G5" s="40" t="s">
        <v>245</v>
      </c>
      <c r="H5" s="40">
        <v>26</v>
      </c>
      <c r="I5" s="40" t="s">
        <v>245</v>
      </c>
      <c r="J5" s="40" t="s">
        <v>245</v>
      </c>
      <c r="K5" s="40" t="s">
        <v>245</v>
      </c>
      <c r="L5" s="38">
        <v>7282.29</v>
      </c>
      <c r="M5" s="42">
        <v>2290036</v>
      </c>
      <c r="N5" s="42">
        <v>1301643</v>
      </c>
    </row>
    <row r="6" spans="1:14" ht="14.25">
      <c r="A6" s="40" t="s">
        <v>518</v>
      </c>
      <c r="B6" s="40">
        <v>107</v>
      </c>
      <c r="C6" s="40">
        <v>145</v>
      </c>
      <c r="D6" s="40">
        <v>183</v>
      </c>
      <c r="E6" s="40" t="s">
        <v>245</v>
      </c>
      <c r="F6" s="40">
        <v>16</v>
      </c>
      <c r="G6" s="40" t="s">
        <v>245</v>
      </c>
      <c r="H6" s="40">
        <v>7</v>
      </c>
      <c r="I6" s="40" t="s">
        <v>245</v>
      </c>
      <c r="J6" s="40" t="s">
        <v>245</v>
      </c>
      <c r="K6" s="40" t="s">
        <v>245</v>
      </c>
      <c r="L6" s="38">
        <v>11637.52</v>
      </c>
      <c r="M6" s="42">
        <v>944902</v>
      </c>
      <c r="N6" s="42">
        <v>585405</v>
      </c>
    </row>
    <row r="7" spans="1:14" ht="14.25">
      <c r="A7" s="40" t="s">
        <v>519</v>
      </c>
      <c r="B7" s="40">
        <v>183</v>
      </c>
      <c r="C7" s="40">
        <v>143</v>
      </c>
      <c r="D7" s="40">
        <v>113</v>
      </c>
      <c r="E7" s="40" t="s">
        <v>245</v>
      </c>
      <c r="F7" s="40">
        <v>6</v>
      </c>
      <c r="G7" s="40" t="s">
        <v>245</v>
      </c>
      <c r="H7" s="40">
        <v>7</v>
      </c>
      <c r="I7" s="40" t="s">
        <v>245</v>
      </c>
      <c r="J7" s="40" t="s">
        <v>245</v>
      </c>
      <c r="K7" s="40" t="s">
        <v>245</v>
      </c>
      <c r="L7" s="38">
        <v>9323.1299999999992</v>
      </c>
      <c r="M7" s="42">
        <v>1054729</v>
      </c>
      <c r="N7" s="42">
        <v>690969</v>
      </c>
    </row>
    <row r="8" spans="1:14" ht="14.25">
      <c r="A8" s="40" t="s">
        <v>520</v>
      </c>
      <c r="B8" s="40">
        <v>457</v>
      </c>
      <c r="C8" s="40">
        <v>180</v>
      </c>
      <c r="D8" s="40">
        <v>171</v>
      </c>
      <c r="E8" s="40">
        <v>82</v>
      </c>
      <c r="F8" s="40">
        <v>15</v>
      </c>
      <c r="G8" s="40" t="s">
        <v>245</v>
      </c>
      <c r="H8" s="40">
        <v>14</v>
      </c>
      <c r="I8" s="40" t="s">
        <v>245</v>
      </c>
      <c r="J8" s="40" t="s">
        <v>245</v>
      </c>
      <c r="K8" s="40" t="s">
        <v>245</v>
      </c>
      <c r="L8" s="38">
        <v>13784.14</v>
      </c>
      <c r="M8" s="42">
        <v>1812190</v>
      </c>
      <c r="N8" s="42">
        <v>1221077</v>
      </c>
    </row>
    <row r="9" spans="1:14" ht="14.25">
      <c r="A9" s="40" t="s">
        <v>521</v>
      </c>
      <c r="B9" s="40">
        <v>648</v>
      </c>
      <c r="C9" s="40">
        <v>337</v>
      </c>
      <c r="D9" s="40">
        <v>223</v>
      </c>
      <c r="E9" s="40">
        <v>106</v>
      </c>
      <c r="F9" s="40">
        <v>33</v>
      </c>
      <c r="G9" s="40">
        <v>83</v>
      </c>
      <c r="H9" s="40">
        <v>21</v>
      </c>
      <c r="I9" s="40">
        <v>5</v>
      </c>
      <c r="J9" s="40" t="s">
        <v>245</v>
      </c>
      <c r="K9" s="40">
        <v>3</v>
      </c>
      <c r="L9" s="38">
        <v>6097.24</v>
      </c>
      <c r="M9" s="42">
        <v>2852105</v>
      </c>
      <c r="N9" s="42">
        <v>1992689</v>
      </c>
    </row>
    <row r="10" spans="1:14" ht="14.25">
      <c r="A10" s="40" t="s">
        <v>522</v>
      </c>
      <c r="B10" s="40">
        <v>453</v>
      </c>
      <c r="C10" s="40">
        <v>224</v>
      </c>
      <c r="D10" s="40">
        <v>201</v>
      </c>
      <c r="E10" s="40">
        <v>29</v>
      </c>
      <c r="F10" s="40">
        <v>16</v>
      </c>
      <c r="G10" s="40" t="s">
        <v>245</v>
      </c>
      <c r="H10" s="40">
        <v>8</v>
      </c>
      <c r="I10" s="40">
        <v>13</v>
      </c>
      <c r="J10" s="40" t="s">
        <v>245</v>
      </c>
      <c r="K10" s="40" t="s">
        <v>245</v>
      </c>
      <c r="L10" s="38">
        <v>6408.09</v>
      </c>
      <c r="M10" s="42">
        <v>1921575</v>
      </c>
      <c r="N10" s="42">
        <v>1343416</v>
      </c>
    </row>
    <row r="11" spans="1:14" ht="14.25">
      <c r="A11" s="40" t="s">
        <v>523</v>
      </c>
      <c r="B11" s="40">
        <v>473</v>
      </c>
      <c r="C11" s="40">
        <v>122</v>
      </c>
      <c r="D11" s="40">
        <v>240</v>
      </c>
      <c r="E11" s="40">
        <v>46</v>
      </c>
      <c r="F11" s="40">
        <v>24</v>
      </c>
      <c r="G11" s="40" t="s">
        <v>245</v>
      </c>
      <c r="H11" s="40">
        <v>10</v>
      </c>
      <c r="I11" s="40">
        <v>8</v>
      </c>
      <c r="J11" s="40" t="s">
        <v>245</v>
      </c>
      <c r="K11" s="40" t="s">
        <v>245</v>
      </c>
      <c r="L11" s="38">
        <v>6362.28</v>
      </c>
      <c r="M11" s="42">
        <v>1926325</v>
      </c>
      <c r="N11" s="42">
        <v>1381249</v>
      </c>
    </row>
    <row r="12" spans="1:14" ht="14.25">
      <c r="A12" s="40" t="s">
        <v>524</v>
      </c>
      <c r="B12" s="41">
        <v>1222</v>
      </c>
      <c r="C12" s="40">
        <v>788</v>
      </c>
      <c r="D12" s="40">
        <v>696</v>
      </c>
      <c r="E12" s="40">
        <v>135</v>
      </c>
      <c r="F12" s="40">
        <v>68</v>
      </c>
      <c r="G12" s="40">
        <v>9</v>
      </c>
      <c r="H12" s="40">
        <v>55</v>
      </c>
      <c r="I12" s="40">
        <v>27</v>
      </c>
      <c r="J12" s="40">
        <v>29</v>
      </c>
      <c r="K12" s="40">
        <v>19</v>
      </c>
      <c r="L12" s="38">
        <v>3797.75</v>
      </c>
      <c r="M12" s="42">
        <v>7340945</v>
      </c>
      <c r="N12" s="42">
        <v>3234444</v>
      </c>
    </row>
    <row r="13" spans="1:14" ht="14.25">
      <c r="A13" s="40" t="s">
        <v>525</v>
      </c>
      <c r="B13" s="41">
        <v>1138</v>
      </c>
      <c r="C13" s="40">
        <v>632</v>
      </c>
      <c r="D13" s="40">
        <v>605</v>
      </c>
      <c r="E13" s="40">
        <v>175</v>
      </c>
      <c r="F13" s="40">
        <v>125</v>
      </c>
      <c r="G13" s="40" t="s">
        <v>245</v>
      </c>
      <c r="H13" s="40">
        <v>64</v>
      </c>
      <c r="I13" s="40">
        <v>31</v>
      </c>
      <c r="J13" s="40">
        <v>65</v>
      </c>
      <c r="K13" s="40">
        <v>29</v>
      </c>
      <c r="L13" s="38">
        <v>5157.3100000000004</v>
      </c>
      <c r="M13" s="42">
        <v>6280561</v>
      </c>
      <c r="N13" s="42">
        <v>2839996</v>
      </c>
    </row>
    <row r="14" spans="1:14" ht="14.25">
      <c r="A14" s="40" t="s">
        <v>526</v>
      </c>
      <c r="B14" s="41">
        <v>2801</v>
      </c>
      <c r="C14" s="41">
        <v>2453</v>
      </c>
      <c r="D14" s="41">
        <v>1702</v>
      </c>
      <c r="E14" s="40">
        <v>273</v>
      </c>
      <c r="F14" s="40">
        <v>137</v>
      </c>
      <c r="G14" s="40" t="s">
        <v>245</v>
      </c>
      <c r="H14" s="40">
        <v>163</v>
      </c>
      <c r="I14" s="40">
        <v>135</v>
      </c>
      <c r="J14" s="40">
        <v>89</v>
      </c>
      <c r="K14" s="40">
        <v>46</v>
      </c>
      <c r="L14" s="38">
        <v>2194.0500000000002</v>
      </c>
      <c r="M14" s="42">
        <v>14011487</v>
      </c>
      <c r="N14" s="42">
        <v>3140929</v>
      </c>
    </row>
    <row r="15" spans="1:14" ht="14.25">
      <c r="A15" s="40" t="s">
        <v>527</v>
      </c>
      <c r="B15" s="41">
        <v>1466</v>
      </c>
      <c r="C15" s="40">
        <v>990</v>
      </c>
      <c r="D15" s="41">
        <v>1078</v>
      </c>
      <c r="E15" s="40">
        <v>122</v>
      </c>
      <c r="F15" s="40">
        <v>83</v>
      </c>
      <c r="G15" s="40" t="s">
        <v>245</v>
      </c>
      <c r="H15" s="40">
        <v>69</v>
      </c>
      <c r="I15" s="40">
        <v>36</v>
      </c>
      <c r="J15" s="40">
        <v>159</v>
      </c>
      <c r="K15" s="40">
        <v>13</v>
      </c>
      <c r="L15" s="38">
        <v>2416.11</v>
      </c>
      <c r="M15" s="42">
        <v>9236428</v>
      </c>
      <c r="N15" s="42">
        <v>3066469</v>
      </c>
    </row>
    <row r="16" spans="1:14" ht="14.25">
      <c r="A16" s="40" t="s">
        <v>528</v>
      </c>
      <c r="B16" s="40">
        <v>435</v>
      </c>
      <c r="C16" s="40">
        <v>182</v>
      </c>
      <c r="D16" s="40">
        <v>230</v>
      </c>
      <c r="E16" s="40" t="s">
        <v>245</v>
      </c>
      <c r="F16" s="40">
        <v>57</v>
      </c>
      <c r="G16" s="40" t="s">
        <v>245</v>
      </c>
      <c r="H16" s="40">
        <v>15</v>
      </c>
      <c r="I16" s="40" t="s">
        <v>245</v>
      </c>
      <c r="J16" s="40" t="s">
        <v>245</v>
      </c>
      <c r="K16" s="40" t="s">
        <v>245</v>
      </c>
      <c r="L16" s="38">
        <v>12583.95</v>
      </c>
      <c r="M16" s="42">
        <v>2176879</v>
      </c>
      <c r="N16" s="42">
        <v>1387282</v>
      </c>
    </row>
    <row r="17" spans="1:14" ht="14.25">
      <c r="A17" s="40" t="s">
        <v>529</v>
      </c>
      <c r="B17" s="40">
        <v>132</v>
      </c>
      <c r="C17" s="40">
        <v>156</v>
      </c>
      <c r="D17" s="40">
        <v>185</v>
      </c>
      <c r="E17" s="40" t="s">
        <v>245</v>
      </c>
      <c r="F17" s="40">
        <v>8</v>
      </c>
      <c r="G17" s="40" t="s">
        <v>245</v>
      </c>
      <c r="H17" s="40" t="s">
        <v>245</v>
      </c>
      <c r="I17" s="40" t="s">
        <v>245</v>
      </c>
      <c r="J17" s="40" t="s">
        <v>245</v>
      </c>
      <c r="K17" s="40">
        <v>1</v>
      </c>
      <c r="L17" s="38">
        <v>4247.54</v>
      </c>
      <c r="M17" s="42">
        <v>1025409</v>
      </c>
      <c r="N17" s="42">
        <v>708595</v>
      </c>
    </row>
    <row r="18" spans="1:14" ht="14.25">
      <c r="A18" s="40" t="s">
        <v>530</v>
      </c>
      <c r="B18" s="40">
        <v>137</v>
      </c>
      <c r="C18" s="40">
        <v>247</v>
      </c>
      <c r="D18" s="40">
        <v>105</v>
      </c>
      <c r="E18" s="40" t="s">
        <v>245</v>
      </c>
      <c r="F18" s="40">
        <v>9</v>
      </c>
      <c r="G18" s="40" t="s">
        <v>245</v>
      </c>
      <c r="H18" s="40" t="s">
        <v>245</v>
      </c>
      <c r="I18" s="40" t="s">
        <v>245</v>
      </c>
      <c r="J18" s="40" t="s">
        <v>245</v>
      </c>
      <c r="K18" s="40" t="s">
        <v>245</v>
      </c>
      <c r="L18" s="38">
        <v>4186.2</v>
      </c>
      <c r="M18" s="42">
        <v>1125146</v>
      </c>
      <c r="N18" s="42">
        <v>727627</v>
      </c>
    </row>
    <row r="19" spans="1:14" ht="14.25">
      <c r="A19" s="40" t="s">
        <v>531</v>
      </c>
      <c r="B19" s="40">
        <v>69</v>
      </c>
      <c r="C19" s="40">
        <v>151</v>
      </c>
      <c r="D19" s="40">
        <v>109</v>
      </c>
      <c r="E19" s="40">
        <v>7</v>
      </c>
      <c r="F19" s="40" t="s">
        <v>245</v>
      </c>
      <c r="G19" s="40" t="s">
        <v>245</v>
      </c>
      <c r="H19" s="40" t="s">
        <v>245</v>
      </c>
      <c r="I19" s="40" t="s">
        <v>245</v>
      </c>
      <c r="J19" s="40" t="s">
        <v>245</v>
      </c>
      <c r="K19" s="40" t="s">
        <v>245</v>
      </c>
      <c r="L19" s="38">
        <v>4190.5200000000004</v>
      </c>
      <c r="M19" s="42">
        <v>760209</v>
      </c>
      <c r="N19" s="42">
        <v>514034</v>
      </c>
    </row>
    <row r="20" spans="1:14" ht="14.25">
      <c r="A20" s="40" t="s">
        <v>532</v>
      </c>
      <c r="B20" s="40">
        <v>206</v>
      </c>
      <c r="C20" s="40">
        <v>82</v>
      </c>
      <c r="D20" s="40">
        <v>138</v>
      </c>
      <c r="E20" s="40" t="s">
        <v>245</v>
      </c>
      <c r="F20" s="40">
        <v>31</v>
      </c>
      <c r="G20" s="40" t="s">
        <v>245</v>
      </c>
      <c r="H20" s="40">
        <v>2</v>
      </c>
      <c r="I20" s="40">
        <v>2</v>
      </c>
      <c r="J20" s="40" t="s">
        <v>245</v>
      </c>
      <c r="K20" s="40" t="s">
        <v>245</v>
      </c>
      <c r="L20" s="38">
        <v>4465.2700000000004</v>
      </c>
      <c r="M20" s="42">
        <v>805338</v>
      </c>
      <c r="N20" s="42">
        <v>560152</v>
      </c>
    </row>
    <row r="21" spans="1:14" ht="14.25">
      <c r="A21" s="40" t="s">
        <v>533</v>
      </c>
      <c r="B21" s="40">
        <v>459</v>
      </c>
      <c r="C21" s="40">
        <v>267</v>
      </c>
      <c r="D21" s="40">
        <v>174</v>
      </c>
      <c r="E21" s="40" t="s">
        <v>245</v>
      </c>
      <c r="F21" s="40">
        <v>36</v>
      </c>
      <c r="G21" s="40" t="s">
        <v>245</v>
      </c>
      <c r="H21" s="40">
        <v>13</v>
      </c>
      <c r="I21" s="40" t="s">
        <v>245</v>
      </c>
      <c r="J21" s="40" t="s">
        <v>245</v>
      </c>
      <c r="K21" s="40" t="s">
        <v>245</v>
      </c>
      <c r="L21" s="38">
        <v>13561.56</v>
      </c>
      <c r="M21" s="42">
        <v>2033181</v>
      </c>
      <c r="N21" s="42">
        <v>1380162</v>
      </c>
    </row>
    <row r="22" spans="1:14" ht="14.25">
      <c r="A22" s="40" t="s">
        <v>534</v>
      </c>
      <c r="B22" s="40">
        <v>195</v>
      </c>
      <c r="C22" s="40">
        <v>347</v>
      </c>
      <c r="D22" s="40">
        <v>183</v>
      </c>
      <c r="E22" s="40">
        <v>86</v>
      </c>
      <c r="F22" s="40">
        <v>47</v>
      </c>
      <c r="G22" s="40" t="s">
        <v>245</v>
      </c>
      <c r="H22" s="40" t="s">
        <v>245</v>
      </c>
      <c r="I22" s="40">
        <v>15</v>
      </c>
      <c r="J22" s="40" t="s">
        <v>245</v>
      </c>
      <c r="K22" s="40" t="s">
        <v>245</v>
      </c>
      <c r="L22" s="38">
        <v>10621.29</v>
      </c>
      <c r="M22" s="42">
        <v>1960461</v>
      </c>
      <c r="N22" s="42">
        <v>1297761</v>
      </c>
    </row>
    <row r="23" spans="1:14" ht="14.25">
      <c r="A23" s="40" t="s">
        <v>535</v>
      </c>
      <c r="B23" s="40">
        <v>742</v>
      </c>
      <c r="C23" s="40">
        <v>495</v>
      </c>
      <c r="D23" s="40">
        <v>282</v>
      </c>
      <c r="E23" s="40">
        <v>132</v>
      </c>
      <c r="F23" s="40">
        <v>33</v>
      </c>
      <c r="G23" s="40" t="s">
        <v>245</v>
      </c>
      <c r="H23" s="40">
        <v>4</v>
      </c>
      <c r="I23" s="40">
        <v>7</v>
      </c>
      <c r="J23" s="40" t="s">
        <v>245</v>
      </c>
      <c r="K23" s="40" t="s">
        <v>245</v>
      </c>
      <c r="L23" s="38">
        <v>7777.28</v>
      </c>
      <c r="M23" s="42">
        <v>3606480</v>
      </c>
      <c r="N23" s="42">
        <v>2230241</v>
      </c>
    </row>
    <row r="24" spans="1:14" ht="14.25">
      <c r="A24" s="40" t="s">
        <v>536</v>
      </c>
      <c r="B24" s="41">
        <v>1063</v>
      </c>
      <c r="C24" s="41">
        <v>1586</v>
      </c>
      <c r="D24" s="40">
        <v>723</v>
      </c>
      <c r="E24" s="40">
        <v>200</v>
      </c>
      <c r="F24" s="40">
        <v>72</v>
      </c>
      <c r="G24" s="40" t="s">
        <v>245</v>
      </c>
      <c r="H24" s="40" t="s">
        <v>245</v>
      </c>
      <c r="I24" s="40">
        <v>70</v>
      </c>
      <c r="J24" s="40" t="s">
        <v>245</v>
      </c>
      <c r="K24" s="40">
        <v>3</v>
      </c>
      <c r="L24" s="38">
        <v>5173.1499999999996</v>
      </c>
      <c r="M24" s="42">
        <v>7516008</v>
      </c>
      <c r="N24" s="42">
        <v>4210346</v>
      </c>
    </row>
    <row r="25" spans="1:14" ht="14.25">
      <c r="A25" s="40" t="s">
        <v>537</v>
      </c>
      <c r="B25" s="40">
        <v>170</v>
      </c>
      <c r="C25" s="40">
        <v>396</v>
      </c>
      <c r="D25" s="40">
        <v>137</v>
      </c>
      <c r="E25" s="40">
        <v>83</v>
      </c>
      <c r="F25" s="40">
        <v>5</v>
      </c>
      <c r="G25" s="40" t="s">
        <v>245</v>
      </c>
      <c r="H25" s="40" t="s">
        <v>245</v>
      </c>
      <c r="I25" s="40">
        <v>11</v>
      </c>
      <c r="J25" s="40" t="s">
        <v>245</v>
      </c>
      <c r="K25" s="40" t="s">
        <v>245</v>
      </c>
      <c r="L25" s="38">
        <v>5774.47</v>
      </c>
      <c r="M25" s="42">
        <v>1755415</v>
      </c>
      <c r="N25" s="42">
        <v>1162957</v>
      </c>
    </row>
    <row r="26" spans="1:14" ht="14.25">
      <c r="A26" s="40" t="s">
        <v>538</v>
      </c>
      <c r="B26" s="40">
        <v>238</v>
      </c>
      <c r="C26" s="40">
        <v>156</v>
      </c>
      <c r="D26" s="40">
        <v>155</v>
      </c>
      <c r="E26" s="40">
        <v>5</v>
      </c>
      <c r="F26" s="40">
        <v>3</v>
      </c>
      <c r="G26" s="40" t="s">
        <v>245</v>
      </c>
      <c r="H26" s="40" t="s">
        <v>245</v>
      </c>
      <c r="I26" s="40">
        <v>5</v>
      </c>
      <c r="J26" s="40" t="s">
        <v>245</v>
      </c>
      <c r="K26" s="40">
        <v>1</v>
      </c>
      <c r="L26" s="38">
        <v>4017.38</v>
      </c>
      <c r="M26" s="42">
        <v>1410352</v>
      </c>
      <c r="N26" s="42">
        <v>813391</v>
      </c>
    </row>
    <row r="27" spans="1:14" ht="14.25">
      <c r="A27" s="40" t="s">
        <v>539</v>
      </c>
      <c r="B27" s="40">
        <v>358</v>
      </c>
      <c r="C27" s="40">
        <v>332</v>
      </c>
      <c r="D27" s="40">
        <v>320</v>
      </c>
      <c r="E27" s="40">
        <v>37</v>
      </c>
      <c r="F27" s="40">
        <v>31</v>
      </c>
      <c r="G27" s="40" t="s">
        <v>245</v>
      </c>
      <c r="H27" s="40" t="s">
        <v>245</v>
      </c>
      <c r="I27" s="40">
        <v>4</v>
      </c>
      <c r="J27" s="40" t="s">
        <v>245</v>
      </c>
      <c r="K27" s="40">
        <v>5</v>
      </c>
      <c r="L27" s="38">
        <v>4612.2</v>
      </c>
      <c r="M27" s="42">
        <v>2561358</v>
      </c>
      <c r="N27" s="42">
        <v>1002148</v>
      </c>
    </row>
    <row r="28" spans="1:14" ht="14.25">
      <c r="A28" s="40" t="s">
        <v>540</v>
      </c>
      <c r="B28" s="41">
        <v>1257</v>
      </c>
      <c r="C28" s="41">
        <v>1363</v>
      </c>
      <c r="D28" s="41">
        <v>1116</v>
      </c>
      <c r="E28" s="40">
        <v>85</v>
      </c>
      <c r="F28" s="40">
        <v>126</v>
      </c>
      <c r="G28" s="40" t="s">
        <v>245</v>
      </c>
      <c r="H28" s="40" t="s">
        <v>245</v>
      </c>
      <c r="I28" s="40">
        <v>47</v>
      </c>
      <c r="J28" s="40" t="s">
        <v>245</v>
      </c>
      <c r="K28" s="40">
        <v>26</v>
      </c>
      <c r="L28" s="38">
        <v>1905.34</v>
      </c>
      <c r="M28" s="42">
        <v>8807279</v>
      </c>
      <c r="N28" s="42">
        <v>2795210</v>
      </c>
    </row>
    <row r="29" spans="1:14" ht="14.25">
      <c r="A29" s="40" t="s">
        <v>541</v>
      </c>
      <c r="B29" s="40">
        <v>701</v>
      </c>
      <c r="C29" s="40">
        <v>530</v>
      </c>
      <c r="D29" s="40">
        <v>663</v>
      </c>
      <c r="E29" s="40">
        <v>45</v>
      </c>
      <c r="F29" s="40">
        <v>51</v>
      </c>
      <c r="G29" s="40" t="s">
        <v>245</v>
      </c>
      <c r="H29" s="40" t="s">
        <v>245</v>
      </c>
      <c r="I29" s="40">
        <v>17</v>
      </c>
      <c r="J29" s="40" t="s">
        <v>245</v>
      </c>
      <c r="K29" s="40">
        <v>9</v>
      </c>
      <c r="L29" s="38">
        <v>8400.94</v>
      </c>
      <c r="M29" s="42">
        <v>5432560</v>
      </c>
      <c r="N29" s="42">
        <v>2321272</v>
      </c>
    </row>
    <row r="30" spans="1:14" ht="14.25">
      <c r="A30" s="40" t="s">
        <v>542</v>
      </c>
      <c r="B30" s="40">
        <v>139</v>
      </c>
      <c r="C30" s="40">
        <v>151</v>
      </c>
      <c r="D30" s="40">
        <v>138</v>
      </c>
      <c r="E30" s="40">
        <v>12</v>
      </c>
      <c r="F30" s="40">
        <v>22</v>
      </c>
      <c r="G30" s="40" t="s">
        <v>245</v>
      </c>
      <c r="H30" s="40" t="s">
        <v>245</v>
      </c>
      <c r="I30" s="40">
        <v>5</v>
      </c>
      <c r="J30" s="40" t="s">
        <v>245</v>
      </c>
      <c r="K30" s="40" t="s">
        <v>245</v>
      </c>
      <c r="L30" s="38">
        <v>3690.94</v>
      </c>
      <c r="M30" s="42">
        <v>1315350</v>
      </c>
      <c r="N30" s="42">
        <v>652318</v>
      </c>
    </row>
    <row r="31" spans="1:14" ht="14.25">
      <c r="A31" s="40" t="s">
        <v>543</v>
      </c>
      <c r="B31" s="40">
        <v>88</v>
      </c>
      <c r="C31" s="40">
        <v>117</v>
      </c>
      <c r="D31" s="40">
        <v>153</v>
      </c>
      <c r="E31" s="40" t="s">
        <v>245</v>
      </c>
      <c r="F31" s="40">
        <v>19</v>
      </c>
      <c r="G31" s="40" t="s">
        <v>245</v>
      </c>
      <c r="H31" s="40" t="s">
        <v>245</v>
      </c>
      <c r="I31" s="40">
        <v>2</v>
      </c>
      <c r="J31" s="40" t="s">
        <v>245</v>
      </c>
      <c r="K31" s="40" t="s">
        <v>245</v>
      </c>
      <c r="L31" s="38">
        <v>4724.68</v>
      </c>
      <c r="M31" s="42">
        <v>913523</v>
      </c>
      <c r="N31" s="42">
        <v>543619</v>
      </c>
    </row>
    <row r="32" spans="1:14" ht="14.25">
      <c r="A32" s="40" t="s">
        <v>544</v>
      </c>
      <c r="B32" s="40">
        <v>43</v>
      </c>
      <c r="C32" s="40">
        <v>71</v>
      </c>
      <c r="D32" s="40">
        <v>138</v>
      </c>
      <c r="E32" s="40" t="s">
        <v>245</v>
      </c>
      <c r="F32" s="40" t="s">
        <v>245</v>
      </c>
      <c r="G32" s="40" t="s">
        <v>245</v>
      </c>
      <c r="H32" s="40" t="s">
        <v>245</v>
      </c>
      <c r="I32" s="40" t="s">
        <v>245</v>
      </c>
      <c r="J32" s="40" t="s">
        <v>245</v>
      </c>
      <c r="K32" s="40">
        <v>6</v>
      </c>
      <c r="L32" s="38">
        <v>3507.14</v>
      </c>
      <c r="M32" s="42">
        <v>548562</v>
      </c>
      <c r="N32" s="42">
        <v>346392</v>
      </c>
    </row>
    <row r="33" spans="1:14" ht="14.25">
      <c r="A33" s="40" t="s">
        <v>545</v>
      </c>
      <c r="B33" s="40">
        <v>60</v>
      </c>
      <c r="C33" s="40">
        <v>67</v>
      </c>
      <c r="D33" s="40">
        <v>143</v>
      </c>
      <c r="E33" s="40" t="s">
        <v>245</v>
      </c>
      <c r="F33" s="40">
        <v>1</v>
      </c>
      <c r="G33" s="40" t="s">
        <v>245</v>
      </c>
      <c r="H33" s="40" t="s">
        <v>245</v>
      </c>
      <c r="I33" s="40" t="s">
        <v>245</v>
      </c>
      <c r="J33" s="40" t="s">
        <v>245</v>
      </c>
      <c r="K33" s="40">
        <v>9</v>
      </c>
      <c r="L33" s="38">
        <v>6707.7</v>
      </c>
      <c r="M33" s="42">
        <v>664807</v>
      </c>
      <c r="N33" s="42">
        <v>409442</v>
      </c>
    </row>
    <row r="34" spans="1:14" ht="14.25">
      <c r="A34" s="40" t="s">
        <v>546</v>
      </c>
      <c r="B34" s="40">
        <v>318</v>
      </c>
      <c r="C34" s="40">
        <v>238</v>
      </c>
      <c r="D34" s="40">
        <v>219</v>
      </c>
      <c r="E34" s="40" t="s">
        <v>245</v>
      </c>
      <c r="F34" s="40">
        <v>15</v>
      </c>
      <c r="G34" s="40" t="s">
        <v>245</v>
      </c>
      <c r="H34" s="40" t="s">
        <v>245</v>
      </c>
      <c r="I34" s="40">
        <v>2</v>
      </c>
      <c r="J34" s="40" t="s">
        <v>245</v>
      </c>
      <c r="K34" s="40">
        <v>12</v>
      </c>
      <c r="L34" s="38">
        <v>7114.33</v>
      </c>
      <c r="M34" s="42">
        <v>1875759</v>
      </c>
      <c r="N34" s="42">
        <v>1165033</v>
      </c>
    </row>
    <row r="35" spans="1:14" ht="14.25">
      <c r="A35" s="40" t="s">
        <v>547</v>
      </c>
      <c r="B35" s="40">
        <v>601</v>
      </c>
      <c r="C35" s="40">
        <v>270</v>
      </c>
      <c r="D35" s="40">
        <v>247</v>
      </c>
      <c r="E35" s="40" t="s">
        <v>245</v>
      </c>
      <c r="F35" s="40">
        <v>31</v>
      </c>
      <c r="G35" s="40" t="s">
        <v>245</v>
      </c>
      <c r="H35" s="40" t="s">
        <v>245</v>
      </c>
      <c r="I35" s="40" t="s">
        <v>245</v>
      </c>
      <c r="J35" s="40" t="s">
        <v>245</v>
      </c>
      <c r="K35" s="40">
        <v>35</v>
      </c>
      <c r="L35" s="38">
        <v>8479.2199999999993</v>
      </c>
      <c r="M35" s="42">
        <v>2779314</v>
      </c>
      <c r="N35" s="42">
        <v>1466059</v>
      </c>
    </row>
    <row r="36" spans="1:14" ht="14.25">
      <c r="A36" s="40" t="s">
        <v>548</v>
      </c>
      <c r="B36" s="40">
        <v>328</v>
      </c>
      <c r="C36" s="40">
        <v>92</v>
      </c>
      <c r="D36" s="40">
        <v>122</v>
      </c>
      <c r="E36" s="40" t="s">
        <v>245</v>
      </c>
      <c r="F36" s="40">
        <v>6</v>
      </c>
      <c r="G36" s="40" t="s">
        <v>245</v>
      </c>
      <c r="H36" s="40" t="s">
        <v>245</v>
      </c>
      <c r="I36" s="40" t="s">
        <v>245</v>
      </c>
      <c r="J36" s="40" t="s">
        <v>245</v>
      </c>
      <c r="K36" s="40">
        <v>15</v>
      </c>
      <c r="L36" s="38">
        <v>6112.55</v>
      </c>
      <c r="M36" s="42">
        <v>1327452</v>
      </c>
      <c r="N36" s="42">
        <v>818542</v>
      </c>
    </row>
    <row r="37" spans="1:14" ht="14.25">
      <c r="A37" s="40" t="s">
        <v>549</v>
      </c>
      <c r="B37" s="40">
        <v>81</v>
      </c>
      <c r="C37" s="40">
        <v>84</v>
      </c>
      <c r="D37" s="40">
        <v>135</v>
      </c>
      <c r="E37" s="40">
        <v>19</v>
      </c>
      <c r="F37" s="40">
        <v>3</v>
      </c>
      <c r="G37" s="40" t="s">
        <v>245</v>
      </c>
      <c r="H37" s="40" t="s">
        <v>245</v>
      </c>
      <c r="I37" s="40" t="s">
        <v>245</v>
      </c>
      <c r="J37" s="40" t="s">
        <v>245</v>
      </c>
      <c r="K37" s="40" t="s">
        <v>245</v>
      </c>
      <c r="L37" s="38">
        <v>4146.99</v>
      </c>
      <c r="M37" s="42">
        <v>711843</v>
      </c>
      <c r="N37" s="42">
        <v>456887</v>
      </c>
    </row>
    <row r="38" spans="1:14" ht="14.25">
      <c r="A38" s="40" t="s">
        <v>550</v>
      </c>
      <c r="B38" s="40">
        <v>106</v>
      </c>
      <c r="C38" s="40">
        <v>123</v>
      </c>
      <c r="D38" s="40">
        <v>133</v>
      </c>
      <c r="E38" s="40">
        <v>31</v>
      </c>
      <c r="F38" s="40">
        <v>15</v>
      </c>
      <c r="G38" s="40" t="s">
        <v>245</v>
      </c>
      <c r="H38" s="40" t="s">
        <v>245</v>
      </c>
      <c r="I38" s="40" t="s">
        <v>245</v>
      </c>
      <c r="J38" s="40" t="s">
        <v>245</v>
      </c>
      <c r="K38" s="40" t="s">
        <v>245</v>
      </c>
      <c r="L38" s="38">
        <v>1876.92</v>
      </c>
      <c r="M38" s="42">
        <v>942035</v>
      </c>
      <c r="N38" s="42">
        <v>593067</v>
      </c>
    </row>
    <row r="39" spans="1:14" ht="14.25">
      <c r="A39" s="40" t="s">
        <v>551</v>
      </c>
      <c r="B39" s="40">
        <v>124</v>
      </c>
      <c r="C39" s="40">
        <v>234</v>
      </c>
      <c r="D39" s="40">
        <v>212</v>
      </c>
      <c r="E39" s="40">
        <v>7</v>
      </c>
      <c r="F39" s="40">
        <v>6</v>
      </c>
      <c r="G39" s="40" t="s">
        <v>245</v>
      </c>
      <c r="H39" s="40" t="s">
        <v>245</v>
      </c>
      <c r="I39" s="40" t="s">
        <v>245</v>
      </c>
      <c r="J39" s="40" t="s">
        <v>245</v>
      </c>
      <c r="K39" s="40">
        <v>1</v>
      </c>
      <c r="L39" s="38">
        <v>5676.12</v>
      </c>
      <c r="M39" s="42">
        <v>1320782</v>
      </c>
      <c r="N39" s="42">
        <v>746220</v>
      </c>
    </row>
    <row r="40" spans="1:14" ht="14.25">
      <c r="A40" s="40" t="s">
        <v>552</v>
      </c>
      <c r="B40" s="40">
        <v>42</v>
      </c>
      <c r="C40" s="40">
        <v>106</v>
      </c>
      <c r="D40" s="40">
        <v>139</v>
      </c>
      <c r="E40" s="40" t="s">
        <v>245</v>
      </c>
      <c r="F40" s="40" t="s">
        <v>245</v>
      </c>
      <c r="G40" s="40" t="s">
        <v>245</v>
      </c>
      <c r="H40" s="40" t="s">
        <v>245</v>
      </c>
      <c r="I40" s="40" t="s">
        <v>245</v>
      </c>
      <c r="J40" s="40" t="s">
        <v>245</v>
      </c>
      <c r="K40" s="40" t="s">
        <v>245</v>
      </c>
      <c r="L40" s="38">
        <v>7103.6</v>
      </c>
      <c r="M40" s="42">
        <v>684049</v>
      </c>
      <c r="N40" s="42">
        <v>396914</v>
      </c>
    </row>
    <row r="41" spans="1:14" ht="14.25">
      <c r="A41" s="40" t="s">
        <v>553</v>
      </c>
      <c r="B41" s="41">
        <v>1030</v>
      </c>
      <c r="C41" s="40">
        <v>533</v>
      </c>
      <c r="D41" s="40">
        <v>516</v>
      </c>
      <c r="E41" s="40">
        <v>120</v>
      </c>
      <c r="F41" s="40">
        <v>72</v>
      </c>
      <c r="G41" s="40" t="s">
        <v>245</v>
      </c>
      <c r="H41" s="40" t="s">
        <v>245</v>
      </c>
      <c r="I41" s="40">
        <v>20</v>
      </c>
      <c r="J41" s="40" t="s">
        <v>245</v>
      </c>
      <c r="K41" s="40">
        <v>42</v>
      </c>
      <c r="L41" s="38">
        <v>4986.8599999999997</v>
      </c>
      <c r="M41" s="42">
        <v>5123371</v>
      </c>
      <c r="N41" s="42">
        <v>2633441</v>
      </c>
    </row>
    <row r="42" spans="1:14" ht="14.25">
      <c r="A42" s="40" t="s">
        <v>554</v>
      </c>
      <c r="B42" s="40">
        <v>187</v>
      </c>
      <c r="C42" s="40">
        <v>73</v>
      </c>
      <c r="D42" s="40">
        <v>75</v>
      </c>
      <c r="E42" s="40">
        <v>12</v>
      </c>
      <c r="F42" s="40">
        <v>11</v>
      </c>
      <c r="G42" s="40" t="s">
        <v>245</v>
      </c>
      <c r="H42" s="40" t="s">
        <v>245</v>
      </c>
      <c r="I42" s="40">
        <v>1</v>
      </c>
      <c r="J42" s="40" t="s">
        <v>245</v>
      </c>
      <c r="K42" s="40">
        <v>4</v>
      </c>
      <c r="L42" s="38">
        <v>2440.67</v>
      </c>
      <c r="M42" s="42">
        <v>805721</v>
      </c>
      <c r="N42" s="42">
        <v>511718</v>
      </c>
    </row>
    <row r="43" spans="1:14" ht="14.25">
      <c r="A43" s="40" t="s">
        <v>555</v>
      </c>
      <c r="B43" s="40">
        <v>204</v>
      </c>
      <c r="C43" s="40">
        <v>153</v>
      </c>
      <c r="D43" s="40">
        <v>112</v>
      </c>
      <c r="E43" s="40" t="s">
        <v>245</v>
      </c>
      <c r="F43" s="40">
        <v>45</v>
      </c>
      <c r="G43" s="40" t="s">
        <v>245</v>
      </c>
      <c r="H43" s="40" t="s">
        <v>245</v>
      </c>
      <c r="I43" s="40" t="s">
        <v>245</v>
      </c>
      <c r="J43" s="40" t="s">
        <v>245</v>
      </c>
      <c r="K43" s="40">
        <v>10</v>
      </c>
      <c r="L43" s="38">
        <v>4130.9799999999996</v>
      </c>
      <c r="M43" s="42">
        <v>1296657</v>
      </c>
      <c r="N43" s="42">
        <v>700942</v>
      </c>
    </row>
    <row r="44" spans="1:14" ht="14.25">
      <c r="A44" s="40" t="s">
        <v>556</v>
      </c>
      <c r="B44" s="40">
        <v>360</v>
      </c>
      <c r="C44" s="40">
        <v>204</v>
      </c>
      <c r="D44" s="40">
        <v>159</v>
      </c>
      <c r="E44" s="40" t="s">
        <v>245</v>
      </c>
      <c r="F44" s="40">
        <v>53</v>
      </c>
      <c r="G44" s="40" t="s">
        <v>245</v>
      </c>
      <c r="H44" s="40" t="s">
        <v>245</v>
      </c>
      <c r="I44" s="40">
        <v>11</v>
      </c>
      <c r="J44" s="40" t="s">
        <v>245</v>
      </c>
      <c r="K44" s="40">
        <v>10</v>
      </c>
      <c r="L44" s="38">
        <v>7409.39</v>
      </c>
      <c r="M44" s="42">
        <v>1727902</v>
      </c>
      <c r="N44" s="42">
        <v>1042520</v>
      </c>
    </row>
    <row r="45" spans="1:14" ht="14.25">
      <c r="A45" s="40" t="s">
        <v>557</v>
      </c>
      <c r="B45" s="40">
        <v>182</v>
      </c>
      <c r="C45" s="40">
        <v>120</v>
      </c>
      <c r="D45" s="40">
        <v>193</v>
      </c>
      <c r="E45" s="40">
        <v>3</v>
      </c>
      <c r="F45" s="40">
        <v>12</v>
      </c>
      <c r="G45" s="40" t="s">
        <v>245</v>
      </c>
      <c r="H45" s="40" t="s">
        <v>245</v>
      </c>
      <c r="I45" s="40">
        <v>1</v>
      </c>
      <c r="J45" s="40" t="s">
        <v>245</v>
      </c>
      <c r="K45" s="40">
        <v>2</v>
      </c>
      <c r="L45" s="38">
        <v>6340.7</v>
      </c>
      <c r="M45" s="42">
        <v>1113749</v>
      </c>
      <c r="N45" s="42">
        <v>695046</v>
      </c>
    </row>
    <row r="46" spans="1:14" ht="14.25">
      <c r="A46" s="40" t="s">
        <v>558</v>
      </c>
      <c r="B46" s="40">
        <v>198</v>
      </c>
      <c r="C46" s="40">
        <v>124</v>
      </c>
      <c r="D46" s="40">
        <v>111</v>
      </c>
      <c r="E46" s="40" t="s">
        <v>245</v>
      </c>
      <c r="F46" s="40">
        <v>1</v>
      </c>
      <c r="G46" s="40" t="s">
        <v>245</v>
      </c>
      <c r="H46" s="40" t="s">
        <v>245</v>
      </c>
      <c r="I46" s="40" t="s">
        <v>245</v>
      </c>
      <c r="J46" s="40" t="s">
        <v>245</v>
      </c>
      <c r="K46" s="40" t="s">
        <v>245</v>
      </c>
      <c r="L46" s="38">
        <v>7735</v>
      </c>
      <c r="M46" s="42">
        <v>1060958</v>
      </c>
      <c r="N46" s="42">
        <v>679692</v>
      </c>
    </row>
    <row r="47" spans="1:14" ht="14.25">
      <c r="A47" s="40" t="s">
        <v>559</v>
      </c>
      <c r="B47" s="40">
        <v>202</v>
      </c>
      <c r="C47" s="40">
        <v>264</v>
      </c>
      <c r="D47" s="40">
        <v>199</v>
      </c>
      <c r="E47" s="40" t="s">
        <v>245</v>
      </c>
      <c r="F47" s="40" t="s">
        <v>245</v>
      </c>
      <c r="G47" s="40" t="s">
        <v>245</v>
      </c>
      <c r="H47" s="40" t="s">
        <v>245</v>
      </c>
      <c r="I47" s="40" t="s">
        <v>245</v>
      </c>
      <c r="J47" s="40" t="s">
        <v>245</v>
      </c>
      <c r="K47" s="40" t="s">
        <v>245</v>
      </c>
      <c r="L47" s="38">
        <v>9186.42</v>
      </c>
      <c r="M47" s="42">
        <v>1576074</v>
      </c>
      <c r="N47" s="42">
        <v>959298</v>
      </c>
    </row>
    <row r="48" spans="1:14" ht="14.25">
      <c r="A48" s="40" t="s">
        <v>560</v>
      </c>
      <c r="B48" s="40">
        <v>82</v>
      </c>
      <c r="C48" s="40">
        <v>329</v>
      </c>
      <c r="D48" s="40">
        <v>246</v>
      </c>
      <c r="E48" s="40" t="s">
        <v>245</v>
      </c>
      <c r="F48" s="40" t="s">
        <v>245</v>
      </c>
      <c r="G48" s="40" t="s">
        <v>245</v>
      </c>
      <c r="H48" s="40" t="s">
        <v>245</v>
      </c>
      <c r="I48" s="40" t="s">
        <v>245</v>
      </c>
      <c r="J48" s="40" t="s">
        <v>245</v>
      </c>
      <c r="K48" s="40" t="s">
        <v>245</v>
      </c>
      <c r="L48" s="38">
        <v>2282.15</v>
      </c>
      <c r="M48" s="42">
        <v>1468526</v>
      </c>
      <c r="N48" s="42">
        <v>880127</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94" zoomScaleNormal="63" workbookViewId="0"/>
  </sheetViews>
  <sheetFormatPr defaultColWidth="10.125" defaultRowHeight="13.5"/>
  <cols>
    <col min="1" max="1" width="3.375" style="39" bestFit="1" customWidth="1"/>
    <col min="2" max="3" width="10.125" style="39"/>
    <col min="4" max="4" width="6.125" style="39" bestFit="1" customWidth="1"/>
    <col min="5" max="5" width="7.5" style="39" bestFit="1" customWidth="1"/>
    <col min="6" max="6" width="6.625" style="39" bestFit="1" customWidth="1"/>
    <col min="7" max="7" width="6.125" style="39" bestFit="1" customWidth="1"/>
    <col min="8" max="9" width="6.625" style="39" bestFit="1" customWidth="1"/>
    <col min="10" max="10" width="9.625" style="39" bestFit="1" customWidth="1"/>
    <col min="11" max="11" width="8.75" style="39" bestFit="1" customWidth="1"/>
    <col min="12" max="12" width="5.375" style="39" bestFit="1" customWidth="1"/>
    <col min="13" max="13" width="7.375" style="39" bestFit="1" customWidth="1"/>
    <col min="14" max="16" width="8.375" style="39" bestFit="1" customWidth="1"/>
    <col min="17" max="19" width="7.125" style="39" bestFit="1" customWidth="1"/>
    <col min="20" max="20" width="9.625" style="39" bestFit="1" customWidth="1"/>
    <col min="21" max="21" width="8.75" style="39" bestFit="1" customWidth="1"/>
    <col min="22" max="22" width="5.375" style="39" bestFit="1" customWidth="1"/>
    <col min="23" max="23" width="7.375" style="39" bestFit="1" customWidth="1"/>
    <col min="24" max="24" width="8.375" style="39" bestFit="1" customWidth="1"/>
    <col min="25" max="25" width="10.125" style="39"/>
    <col min="26" max="26" width="9" style="39" bestFit="1" customWidth="1"/>
    <col min="27" max="27" width="6.25" style="39" bestFit="1" customWidth="1"/>
    <col min="28" max="28" width="10.125" style="39" bestFit="1" customWidth="1"/>
    <col min="29" max="16384" width="10.125" style="39"/>
  </cols>
  <sheetData>
    <row r="1" spans="1:29" ht="14.25">
      <c r="A1" s="39" t="s">
        <v>561</v>
      </c>
      <c r="B1" s="39" t="s">
        <v>501</v>
      </c>
      <c r="C1" s="39" t="s">
        <v>562</v>
      </c>
      <c r="D1" s="39" t="s">
        <v>502</v>
      </c>
      <c r="E1" s="39" t="s">
        <v>503</v>
      </c>
      <c r="F1" s="39" t="s">
        <v>504</v>
      </c>
      <c r="G1" s="39" t="s">
        <v>505</v>
      </c>
      <c r="H1" s="39" t="s">
        <v>506</v>
      </c>
      <c r="I1" s="39" t="s">
        <v>507</v>
      </c>
      <c r="J1" s="39" t="s">
        <v>508</v>
      </c>
      <c r="K1" s="39" t="s">
        <v>509</v>
      </c>
      <c r="L1" s="39" t="s">
        <v>510</v>
      </c>
      <c r="M1" s="39" t="s">
        <v>563</v>
      </c>
      <c r="N1" s="39" t="s">
        <v>502</v>
      </c>
      <c r="O1" s="39" t="s">
        <v>503</v>
      </c>
      <c r="P1" s="39" t="s">
        <v>504</v>
      </c>
      <c r="Q1" s="39" t="s">
        <v>505</v>
      </c>
      <c r="R1" s="39" t="s">
        <v>506</v>
      </c>
      <c r="S1" s="39" t="s">
        <v>507</v>
      </c>
      <c r="T1" s="39" t="s">
        <v>508</v>
      </c>
      <c r="U1" s="39" t="s">
        <v>509</v>
      </c>
      <c r="V1" s="39" t="s">
        <v>510</v>
      </c>
      <c r="W1" s="39" t="s">
        <v>563</v>
      </c>
      <c r="X1" s="39" t="s">
        <v>564</v>
      </c>
      <c r="Y1" s="39" t="s">
        <v>565</v>
      </c>
      <c r="Z1" s="39" t="s">
        <v>512</v>
      </c>
      <c r="AB1" s="39" t="s">
        <v>566</v>
      </c>
      <c r="AC1" s="38" t="s">
        <v>635</v>
      </c>
    </row>
    <row r="2" spans="1:29" ht="24">
      <c r="A2" s="39">
        <v>1</v>
      </c>
      <c r="B2" s="43" t="s">
        <v>514</v>
      </c>
      <c r="C2" s="43" t="str">
        <f t="shared" ref="C2:C49" si="0">_xlfn.XLOOKUP(MAX(D2:M2),D2:M2,$D$1:$M$1,"")</f>
        <v>セイコー</v>
      </c>
      <c r="D2" s="44">
        <f t="shared" ref="D2:M27" si="1">IFERROR(N2/$X2,"")</f>
        <v>0.33422281521014008</v>
      </c>
      <c r="E2" s="44">
        <f t="shared" si="1"/>
        <v>7.9719813208805876E-2</v>
      </c>
      <c r="F2" s="44">
        <f t="shared" si="1"/>
        <v>0.22648432288192127</v>
      </c>
      <c r="G2" s="44" t="str">
        <f t="shared" si="1"/>
        <v/>
      </c>
      <c r="H2" s="44" t="str">
        <f t="shared" si="1"/>
        <v/>
      </c>
      <c r="I2" s="44">
        <f t="shared" si="1"/>
        <v>0.35957304869913276</v>
      </c>
      <c r="J2" s="44" t="str">
        <f t="shared" si="1"/>
        <v/>
      </c>
      <c r="K2" s="44" t="str">
        <f t="shared" si="1"/>
        <v/>
      </c>
      <c r="L2" s="44" t="str">
        <f t="shared" si="1"/>
        <v/>
      </c>
      <c r="M2" s="44" t="str">
        <f t="shared" si="1"/>
        <v/>
      </c>
      <c r="N2" s="45">
        <v>1002</v>
      </c>
      <c r="O2" s="43">
        <v>239</v>
      </c>
      <c r="P2" s="43">
        <v>679</v>
      </c>
      <c r="Q2" s="43" t="s">
        <v>245</v>
      </c>
      <c r="R2" s="43" t="s">
        <v>245</v>
      </c>
      <c r="S2" s="45">
        <v>1078</v>
      </c>
      <c r="T2" s="43" t="s">
        <v>245</v>
      </c>
      <c r="U2" s="43" t="s">
        <v>245</v>
      </c>
      <c r="V2" s="43" t="s">
        <v>245</v>
      </c>
      <c r="W2" s="43" t="s">
        <v>245</v>
      </c>
      <c r="X2" s="45">
        <v>2998</v>
      </c>
      <c r="Y2" s="43">
        <v>6</v>
      </c>
      <c r="Z2" s="39">
        <v>78421.36</v>
      </c>
      <c r="AA2" s="46">
        <f t="shared" ref="AA2:AA48" si="2">X2/Z2</f>
        <v>3.8229380362697102E-2</v>
      </c>
      <c r="AB2" s="47">
        <v>5181776</v>
      </c>
      <c r="AC2" s="42">
        <v>2794351</v>
      </c>
    </row>
    <row r="3" spans="1:29" ht="24">
      <c r="A3" s="39">
        <v>2</v>
      </c>
      <c r="B3" s="43" t="s">
        <v>515</v>
      </c>
      <c r="C3" s="43" t="str">
        <f>_xlfn.XLOOKUP(MAX(D3:M3),D3:M3,$D$1:$M$1,"")</f>
        <v>ローソン</v>
      </c>
      <c r="D3" s="44">
        <f t="shared" si="1"/>
        <v>0.15609756097560976</v>
      </c>
      <c r="E3" s="44">
        <f t="shared" si="1"/>
        <v>0.3235772357723577</v>
      </c>
      <c r="F3" s="44">
        <f t="shared" si="1"/>
        <v>0.45203252032520325</v>
      </c>
      <c r="G3" s="44">
        <f t="shared" si="1"/>
        <v>4.2276422764227641E-2</v>
      </c>
      <c r="H3" s="44">
        <f t="shared" si="1"/>
        <v>1.7886178861788619E-2</v>
      </c>
      <c r="I3" s="44" t="str">
        <f t="shared" si="1"/>
        <v/>
      </c>
      <c r="J3" s="44">
        <f t="shared" si="1"/>
        <v>8.130081300813009E-3</v>
      </c>
      <c r="K3" s="44" t="str">
        <f t="shared" si="1"/>
        <v/>
      </c>
      <c r="L3" s="44" t="str">
        <f t="shared" si="1"/>
        <v/>
      </c>
      <c r="M3" s="44" t="str">
        <f t="shared" si="1"/>
        <v/>
      </c>
      <c r="N3" s="43">
        <v>96</v>
      </c>
      <c r="O3" s="43">
        <v>199</v>
      </c>
      <c r="P3" s="43">
        <v>278</v>
      </c>
      <c r="Q3" s="43">
        <v>26</v>
      </c>
      <c r="R3" s="43">
        <v>11</v>
      </c>
      <c r="S3" s="43" t="s">
        <v>245</v>
      </c>
      <c r="T3" s="43">
        <v>5</v>
      </c>
      <c r="U3" s="43" t="s">
        <v>245</v>
      </c>
      <c r="V3" s="43" t="s">
        <v>245</v>
      </c>
      <c r="W3" s="43" t="s">
        <v>245</v>
      </c>
      <c r="X3" s="43">
        <v>615</v>
      </c>
      <c r="Y3" s="43">
        <v>26</v>
      </c>
      <c r="Z3" s="39">
        <v>9645.6200000000008</v>
      </c>
      <c r="AA3" s="46">
        <f t="shared" si="2"/>
        <v>6.3759509497575056E-2</v>
      </c>
      <c r="AB3" s="47">
        <v>1221288</v>
      </c>
      <c r="AC3" s="42">
        <v>725700</v>
      </c>
    </row>
    <row r="4" spans="1:29" ht="24">
      <c r="A4" s="39">
        <v>3</v>
      </c>
      <c r="B4" s="43" t="s">
        <v>516</v>
      </c>
      <c r="C4" s="43" t="str">
        <f t="shared" si="0"/>
        <v>ファミリー</v>
      </c>
      <c r="D4" s="44">
        <f t="shared" si="1"/>
        <v>0.25806451612903225</v>
      </c>
      <c r="E4" s="44">
        <f t="shared" si="1"/>
        <v>0.33154121863799285</v>
      </c>
      <c r="F4" s="44">
        <f t="shared" si="1"/>
        <v>0.32616487455197135</v>
      </c>
      <c r="G4" s="44">
        <f t="shared" si="1"/>
        <v>1.9713261648745518E-2</v>
      </c>
      <c r="H4" s="44">
        <f t="shared" si="1"/>
        <v>4.1218637992831542E-2</v>
      </c>
      <c r="I4" s="44" t="str">
        <f t="shared" si="1"/>
        <v/>
      </c>
      <c r="J4" s="44">
        <f t="shared" si="1"/>
        <v>2.3297491039426525E-2</v>
      </c>
      <c r="K4" s="44" t="str">
        <f t="shared" si="1"/>
        <v/>
      </c>
      <c r="L4" s="44" t="str">
        <f t="shared" si="1"/>
        <v/>
      </c>
      <c r="M4" s="44" t="str">
        <f t="shared" si="1"/>
        <v/>
      </c>
      <c r="N4" s="43">
        <v>144</v>
      </c>
      <c r="O4" s="43">
        <v>185</v>
      </c>
      <c r="P4" s="43">
        <v>182</v>
      </c>
      <c r="Q4" s="43">
        <v>11</v>
      </c>
      <c r="R4" s="43">
        <v>23</v>
      </c>
      <c r="S4" s="43" t="s">
        <v>245</v>
      </c>
      <c r="T4" s="43">
        <v>13</v>
      </c>
      <c r="U4" s="43" t="s">
        <v>245</v>
      </c>
      <c r="V4" s="43" t="s">
        <v>245</v>
      </c>
      <c r="W4" s="43" t="s">
        <v>245</v>
      </c>
      <c r="X4" s="43">
        <v>558</v>
      </c>
      <c r="Y4" s="43">
        <v>30</v>
      </c>
      <c r="Z4" s="39">
        <v>15275.01</v>
      </c>
      <c r="AA4" s="46">
        <f t="shared" si="2"/>
        <v>3.653025431734578E-2</v>
      </c>
      <c r="AB4" s="47">
        <v>1196277</v>
      </c>
      <c r="AC4" s="42">
        <v>740360</v>
      </c>
    </row>
    <row r="5" spans="1:29" ht="24">
      <c r="A5" s="39">
        <v>4</v>
      </c>
      <c r="B5" s="43" t="s">
        <v>517</v>
      </c>
      <c r="C5" s="43" t="str">
        <f t="shared" si="0"/>
        <v>セブン</v>
      </c>
      <c r="D5" s="44">
        <f t="shared" si="1"/>
        <v>0.34987384356602186</v>
      </c>
      <c r="E5" s="44">
        <f t="shared" si="1"/>
        <v>0.29520605550883094</v>
      </c>
      <c r="F5" s="44">
        <f t="shared" si="1"/>
        <v>0.21530698065601345</v>
      </c>
      <c r="G5" s="44">
        <f t="shared" si="1"/>
        <v>9.0832632464255672E-2</v>
      </c>
      <c r="H5" s="44">
        <f t="shared" si="1"/>
        <v>2.6913372582001681E-2</v>
      </c>
      <c r="I5" s="44" t="str">
        <f t="shared" si="1"/>
        <v/>
      </c>
      <c r="J5" s="44">
        <f t="shared" si="1"/>
        <v>2.1867115222876366E-2</v>
      </c>
      <c r="K5" s="44" t="str">
        <f t="shared" si="1"/>
        <v/>
      </c>
      <c r="L5" s="44" t="str">
        <f t="shared" si="1"/>
        <v/>
      </c>
      <c r="M5" s="44" t="str">
        <f t="shared" si="1"/>
        <v/>
      </c>
      <c r="N5" s="43">
        <v>416</v>
      </c>
      <c r="O5" s="43">
        <v>351</v>
      </c>
      <c r="P5" s="43">
        <v>256</v>
      </c>
      <c r="Q5" s="43">
        <v>108</v>
      </c>
      <c r="R5" s="43">
        <v>32</v>
      </c>
      <c r="S5" s="43" t="s">
        <v>245</v>
      </c>
      <c r="T5" s="43">
        <v>26</v>
      </c>
      <c r="U5" s="43" t="s">
        <v>245</v>
      </c>
      <c r="V5" s="43" t="s">
        <v>245</v>
      </c>
      <c r="W5" s="43" t="s">
        <v>245</v>
      </c>
      <c r="X5" s="45">
        <v>1189</v>
      </c>
      <c r="Y5" s="43">
        <v>12</v>
      </c>
      <c r="Z5" s="39">
        <v>7282.29</v>
      </c>
      <c r="AA5" s="46">
        <f t="shared" si="2"/>
        <v>0.16327281665520049</v>
      </c>
      <c r="AB5" s="47">
        <v>2290036</v>
      </c>
      <c r="AC5" s="42">
        <v>1301643</v>
      </c>
    </row>
    <row r="6" spans="1:29" ht="24">
      <c r="A6" s="39">
        <v>5</v>
      </c>
      <c r="B6" s="43" t="s">
        <v>518</v>
      </c>
      <c r="C6" s="43" t="str">
        <f t="shared" si="0"/>
        <v>ローソン</v>
      </c>
      <c r="D6" s="44">
        <f t="shared" si="1"/>
        <v>0.23362445414847161</v>
      </c>
      <c r="E6" s="44">
        <f t="shared" si="1"/>
        <v>0.31659388646288211</v>
      </c>
      <c r="F6" s="44">
        <f t="shared" si="1"/>
        <v>0.39956331877729256</v>
      </c>
      <c r="G6" s="44" t="str">
        <f t="shared" si="1"/>
        <v/>
      </c>
      <c r="H6" s="44">
        <f t="shared" si="1"/>
        <v>3.4934497816593885E-2</v>
      </c>
      <c r="I6" s="44" t="str">
        <f t="shared" si="1"/>
        <v/>
      </c>
      <c r="J6" s="44">
        <f t="shared" si="1"/>
        <v>1.5283842794759825E-2</v>
      </c>
      <c r="K6" s="44" t="str">
        <f t="shared" si="1"/>
        <v/>
      </c>
      <c r="L6" s="44" t="str">
        <f t="shared" si="1"/>
        <v/>
      </c>
      <c r="M6" s="44" t="str">
        <f t="shared" si="1"/>
        <v/>
      </c>
      <c r="N6" s="43">
        <v>107</v>
      </c>
      <c r="O6" s="43">
        <v>145</v>
      </c>
      <c r="P6" s="43">
        <v>183</v>
      </c>
      <c r="Q6" s="43" t="s">
        <v>245</v>
      </c>
      <c r="R6" s="43">
        <v>16</v>
      </c>
      <c r="S6" s="43" t="s">
        <v>245</v>
      </c>
      <c r="T6" s="43">
        <v>7</v>
      </c>
      <c r="U6" s="43" t="s">
        <v>245</v>
      </c>
      <c r="V6" s="43" t="s">
        <v>245</v>
      </c>
      <c r="W6" s="43" t="s">
        <v>245</v>
      </c>
      <c r="X6" s="43">
        <v>458</v>
      </c>
      <c r="Y6" s="43">
        <v>37</v>
      </c>
      <c r="Z6" s="39">
        <v>11637.52</v>
      </c>
      <c r="AA6" s="46">
        <f t="shared" si="2"/>
        <v>3.9355464050759952E-2</v>
      </c>
      <c r="AB6" s="47">
        <v>944902</v>
      </c>
      <c r="AC6" s="42">
        <v>585405</v>
      </c>
    </row>
    <row r="7" spans="1:29" ht="24">
      <c r="A7" s="39">
        <v>6</v>
      </c>
      <c r="B7" s="43" t="s">
        <v>519</v>
      </c>
      <c r="C7" s="43" t="str">
        <f t="shared" si="0"/>
        <v>セブン</v>
      </c>
      <c r="D7" s="44">
        <f t="shared" si="1"/>
        <v>0.40486725663716816</v>
      </c>
      <c r="E7" s="44">
        <f t="shared" si="1"/>
        <v>0.3163716814159292</v>
      </c>
      <c r="F7" s="44">
        <f t="shared" si="1"/>
        <v>0.25</v>
      </c>
      <c r="G7" s="44" t="str">
        <f t="shared" si="1"/>
        <v/>
      </c>
      <c r="H7" s="44">
        <f t="shared" si="1"/>
        <v>1.3274336283185841E-2</v>
      </c>
      <c r="I7" s="44" t="str">
        <f t="shared" si="1"/>
        <v/>
      </c>
      <c r="J7" s="44">
        <f t="shared" si="1"/>
        <v>1.5486725663716814E-2</v>
      </c>
      <c r="K7" s="44" t="str">
        <f t="shared" si="1"/>
        <v/>
      </c>
      <c r="L7" s="44" t="str">
        <f t="shared" si="1"/>
        <v/>
      </c>
      <c r="M7" s="44" t="str">
        <f t="shared" si="1"/>
        <v/>
      </c>
      <c r="N7" s="43">
        <v>183</v>
      </c>
      <c r="O7" s="43">
        <v>143</v>
      </c>
      <c r="P7" s="43">
        <v>113</v>
      </c>
      <c r="Q7" s="43" t="s">
        <v>245</v>
      </c>
      <c r="R7" s="43">
        <v>6</v>
      </c>
      <c r="S7" s="43" t="s">
        <v>245</v>
      </c>
      <c r="T7" s="43">
        <v>7</v>
      </c>
      <c r="U7" s="43" t="s">
        <v>245</v>
      </c>
      <c r="V7" s="43" t="s">
        <v>245</v>
      </c>
      <c r="W7" s="43" t="s">
        <v>245</v>
      </c>
      <c r="X7" s="43">
        <v>452</v>
      </c>
      <c r="Y7" s="43">
        <v>38</v>
      </c>
      <c r="Z7" s="39">
        <v>9323.1299999999992</v>
      </c>
      <c r="AA7" s="46">
        <f t="shared" si="2"/>
        <v>4.848157217586798E-2</v>
      </c>
      <c r="AB7" s="47">
        <v>1054729</v>
      </c>
      <c r="AC7" s="42">
        <v>690969</v>
      </c>
    </row>
    <row r="8" spans="1:29" ht="24">
      <c r="A8" s="39">
        <v>7</v>
      </c>
      <c r="B8" s="43" t="s">
        <v>520</v>
      </c>
      <c r="C8" s="43" t="str">
        <f t="shared" si="0"/>
        <v>セブン</v>
      </c>
      <c r="D8" s="44">
        <f t="shared" si="1"/>
        <v>0.49727965179542982</v>
      </c>
      <c r="E8" s="44">
        <f t="shared" si="1"/>
        <v>0.19586507072905332</v>
      </c>
      <c r="F8" s="44">
        <f t="shared" si="1"/>
        <v>0.18607181719260066</v>
      </c>
      <c r="G8" s="44">
        <f t="shared" si="1"/>
        <v>8.9227421109902061E-2</v>
      </c>
      <c r="H8" s="44">
        <f t="shared" si="1"/>
        <v>1.6322089227421111E-2</v>
      </c>
      <c r="I8" s="44" t="str">
        <f t="shared" si="1"/>
        <v/>
      </c>
      <c r="J8" s="44">
        <f t="shared" si="1"/>
        <v>1.5233949945593036E-2</v>
      </c>
      <c r="K8" s="44" t="str">
        <f t="shared" si="1"/>
        <v/>
      </c>
      <c r="L8" s="44" t="str">
        <f t="shared" si="1"/>
        <v/>
      </c>
      <c r="M8" s="44" t="str">
        <f t="shared" si="1"/>
        <v/>
      </c>
      <c r="N8" s="43">
        <v>457</v>
      </c>
      <c r="O8" s="43">
        <v>180</v>
      </c>
      <c r="P8" s="43">
        <v>171</v>
      </c>
      <c r="Q8" s="43">
        <v>82</v>
      </c>
      <c r="R8" s="43">
        <v>15</v>
      </c>
      <c r="S8" s="43" t="s">
        <v>245</v>
      </c>
      <c r="T8" s="43">
        <v>14</v>
      </c>
      <c r="U8" s="43" t="s">
        <v>245</v>
      </c>
      <c r="V8" s="43" t="s">
        <v>245</v>
      </c>
      <c r="W8" s="43" t="s">
        <v>245</v>
      </c>
      <c r="X8" s="43">
        <v>919</v>
      </c>
      <c r="Y8" s="43">
        <v>18</v>
      </c>
      <c r="Z8" s="39">
        <v>13784.14</v>
      </c>
      <c r="AA8" s="46">
        <f t="shared" si="2"/>
        <v>6.6670826036299688E-2</v>
      </c>
      <c r="AB8" s="47">
        <v>1812190</v>
      </c>
      <c r="AC8" s="42">
        <v>1221077</v>
      </c>
    </row>
    <row r="9" spans="1:29" ht="24">
      <c r="A9" s="39">
        <v>8</v>
      </c>
      <c r="B9" s="43" t="s">
        <v>521</v>
      </c>
      <c r="C9" s="43" t="str">
        <f t="shared" si="0"/>
        <v>セブン</v>
      </c>
      <c r="D9" s="44">
        <f t="shared" si="1"/>
        <v>0.44413982179575051</v>
      </c>
      <c r="E9" s="44">
        <f t="shared" si="1"/>
        <v>0.23098012337217272</v>
      </c>
      <c r="F9" s="44">
        <f t="shared" si="1"/>
        <v>0.15284441398217957</v>
      </c>
      <c r="G9" s="44">
        <f t="shared" si="1"/>
        <v>7.2652501713502404E-2</v>
      </c>
      <c r="H9" s="44">
        <f t="shared" si="1"/>
        <v>2.2618231665524333E-2</v>
      </c>
      <c r="I9" s="44">
        <f t="shared" si="1"/>
        <v>5.6888279643591499E-2</v>
      </c>
      <c r="J9" s="44">
        <f t="shared" si="1"/>
        <v>1.4393420150788211E-2</v>
      </c>
      <c r="K9" s="44">
        <f t="shared" si="1"/>
        <v>3.4270047978067169E-3</v>
      </c>
      <c r="L9" s="44" t="str">
        <f t="shared" si="1"/>
        <v/>
      </c>
      <c r="M9" s="44">
        <f t="shared" si="1"/>
        <v>2.0562028786840301E-3</v>
      </c>
      <c r="N9" s="43">
        <v>648</v>
      </c>
      <c r="O9" s="43">
        <v>337</v>
      </c>
      <c r="P9" s="43">
        <v>223</v>
      </c>
      <c r="Q9" s="43">
        <v>106</v>
      </c>
      <c r="R9" s="43">
        <v>33</v>
      </c>
      <c r="S9" s="43">
        <v>83</v>
      </c>
      <c r="T9" s="43">
        <v>21</v>
      </c>
      <c r="U9" s="43">
        <v>5</v>
      </c>
      <c r="V9" s="43" t="s">
        <v>245</v>
      </c>
      <c r="W9" s="43">
        <v>3</v>
      </c>
      <c r="X9" s="45">
        <v>1459</v>
      </c>
      <c r="Y9" s="43">
        <v>11</v>
      </c>
      <c r="Z9" s="39">
        <v>6097.24</v>
      </c>
      <c r="AA9" s="46">
        <f t="shared" si="2"/>
        <v>0.23928859615170142</v>
      </c>
      <c r="AB9" s="47">
        <v>2852105</v>
      </c>
      <c r="AC9" s="42">
        <v>1992689</v>
      </c>
    </row>
    <row r="10" spans="1:29" ht="24">
      <c r="A10" s="39">
        <v>9</v>
      </c>
      <c r="B10" s="43" t="s">
        <v>522</v>
      </c>
      <c r="C10" s="43" t="str">
        <f t="shared" si="0"/>
        <v>セブン</v>
      </c>
      <c r="D10" s="44">
        <f t="shared" si="1"/>
        <v>0.4798728813559322</v>
      </c>
      <c r="E10" s="44">
        <f t="shared" si="1"/>
        <v>0.23728813559322035</v>
      </c>
      <c r="F10" s="44">
        <f t="shared" si="1"/>
        <v>0.21292372881355931</v>
      </c>
      <c r="G10" s="44">
        <f t="shared" si="1"/>
        <v>3.0720338983050849E-2</v>
      </c>
      <c r="H10" s="44">
        <f t="shared" si="1"/>
        <v>1.6949152542372881E-2</v>
      </c>
      <c r="I10" s="44" t="str">
        <f t="shared" si="1"/>
        <v/>
      </c>
      <c r="J10" s="44">
        <f t="shared" si="1"/>
        <v>8.4745762711864406E-3</v>
      </c>
      <c r="K10" s="44">
        <f t="shared" si="1"/>
        <v>1.3771186440677966E-2</v>
      </c>
      <c r="L10" s="44" t="str">
        <f t="shared" si="1"/>
        <v/>
      </c>
      <c r="M10" s="44" t="str">
        <f t="shared" si="1"/>
        <v/>
      </c>
      <c r="N10" s="43">
        <v>453</v>
      </c>
      <c r="O10" s="43">
        <v>224</v>
      </c>
      <c r="P10" s="43">
        <v>201</v>
      </c>
      <c r="Q10" s="43">
        <v>29</v>
      </c>
      <c r="R10" s="43">
        <v>16</v>
      </c>
      <c r="S10" s="43" t="s">
        <v>245</v>
      </c>
      <c r="T10" s="43">
        <v>8</v>
      </c>
      <c r="U10" s="43">
        <v>13</v>
      </c>
      <c r="V10" s="43" t="s">
        <v>245</v>
      </c>
      <c r="W10" s="43" t="s">
        <v>245</v>
      </c>
      <c r="X10" s="43">
        <v>944</v>
      </c>
      <c r="Y10" s="43">
        <v>16</v>
      </c>
      <c r="Z10" s="39">
        <v>6408.09</v>
      </c>
      <c r="AA10" s="46">
        <f t="shared" si="2"/>
        <v>0.14731378616717306</v>
      </c>
      <c r="AB10" s="47">
        <v>1921575</v>
      </c>
      <c r="AC10" s="42">
        <v>1343416</v>
      </c>
    </row>
    <row r="11" spans="1:29" ht="24">
      <c r="A11" s="39">
        <v>10</v>
      </c>
      <c r="B11" s="43" t="s">
        <v>523</v>
      </c>
      <c r="C11" s="43" t="str">
        <f t="shared" si="0"/>
        <v>セブン</v>
      </c>
      <c r="D11" s="44">
        <f t="shared" si="1"/>
        <v>0.51245937161430122</v>
      </c>
      <c r="E11" s="44">
        <f t="shared" si="1"/>
        <v>0.13217768147345613</v>
      </c>
      <c r="F11" s="44">
        <f t="shared" si="1"/>
        <v>0.26002166847237268</v>
      </c>
      <c r="G11" s="44">
        <f t="shared" si="1"/>
        <v>4.9837486457204767E-2</v>
      </c>
      <c r="H11" s="44">
        <f t="shared" si="1"/>
        <v>2.600216684723727E-2</v>
      </c>
      <c r="I11" s="44" t="str">
        <f t="shared" si="1"/>
        <v/>
      </c>
      <c r="J11" s="44">
        <f t="shared" si="1"/>
        <v>1.0834236186348862E-2</v>
      </c>
      <c r="K11" s="44">
        <f t="shared" si="1"/>
        <v>8.6673889490790895E-3</v>
      </c>
      <c r="L11" s="44" t="str">
        <f t="shared" si="1"/>
        <v/>
      </c>
      <c r="M11" s="44" t="str">
        <f t="shared" si="1"/>
        <v/>
      </c>
      <c r="N11" s="43">
        <v>473</v>
      </c>
      <c r="O11" s="43">
        <v>122</v>
      </c>
      <c r="P11" s="43">
        <v>240</v>
      </c>
      <c r="Q11" s="43">
        <v>46</v>
      </c>
      <c r="R11" s="43">
        <v>24</v>
      </c>
      <c r="S11" s="43" t="s">
        <v>245</v>
      </c>
      <c r="T11" s="43">
        <v>10</v>
      </c>
      <c r="U11" s="43">
        <v>8</v>
      </c>
      <c r="V11" s="43" t="s">
        <v>245</v>
      </c>
      <c r="W11" s="43" t="s">
        <v>245</v>
      </c>
      <c r="X11" s="43">
        <v>923</v>
      </c>
      <c r="Y11" s="43">
        <v>17</v>
      </c>
      <c r="Z11" s="39">
        <v>6362.28</v>
      </c>
      <c r="AA11" s="46">
        <f t="shared" si="2"/>
        <v>0.14507377858252074</v>
      </c>
      <c r="AB11" s="47">
        <v>1926325</v>
      </c>
      <c r="AC11" s="42">
        <v>1381249</v>
      </c>
    </row>
    <row r="12" spans="1:29" ht="24">
      <c r="A12" s="39">
        <v>11</v>
      </c>
      <c r="B12" s="43" t="s">
        <v>524</v>
      </c>
      <c r="C12" s="43" t="str">
        <f t="shared" si="0"/>
        <v>セブン</v>
      </c>
      <c r="D12" s="44">
        <f t="shared" si="1"/>
        <v>0.40091863517060367</v>
      </c>
      <c r="E12" s="44">
        <f t="shared" si="1"/>
        <v>0.25853018372703412</v>
      </c>
      <c r="F12" s="44">
        <f t="shared" si="1"/>
        <v>0.2283464566929134</v>
      </c>
      <c r="G12" s="44">
        <f t="shared" si="1"/>
        <v>4.4291338582677163E-2</v>
      </c>
      <c r="H12" s="44">
        <f t="shared" si="1"/>
        <v>2.2309711286089239E-2</v>
      </c>
      <c r="I12" s="44">
        <f t="shared" si="1"/>
        <v>2.952755905511811E-3</v>
      </c>
      <c r="J12" s="44">
        <f t="shared" si="1"/>
        <v>1.804461942257218E-2</v>
      </c>
      <c r="K12" s="44">
        <f t="shared" si="1"/>
        <v>8.8582677165354329E-3</v>
      </c>
      <c r="L12" s="44">
        <f t="shared" si="1"/>
        <v>9.5144356955380576E-3</v>
      </c>
      <c r="M12" s="44">
        <f t="shared" si="1"/>
        <v>6.2335958005249343E-3</v>
      </c>
      <c r="N12" s="45">
        <v>1222</v>
      </c>
      <c r="O12" s="43">
        <v>788</v>
      </c>
      <c r="P12" s="43">
        <v>696</v>
      </c>
      <c r="Q12" s="43">
        <v>135</v>
      </c>
      <c r="R12" s="43">
        <v>68</v>
      </c>
      <c r="S12" s="43">
        <v>9</v>
      </c>
      <c r="T12" s="43">
        <v>55</v>
      </c>
      <c r="U12" s="43">
        <v>27</v>
      </c>
      <c r="V12" s="43">
        <v>29</v>
      </c>
      <c r="W12" s="43">
        <v>19</v>
      </c>
      <c r="X12" s="45">
        <v>3048</v>
      </c>
      <c r="Y12" s="43">
        <v>5</v>
      </c>
      <c r="Z12" s="39">
        <v>3797.75</v>
      </c>
      <c r="AA12" s="46">
        <f t="shared" si="2"/>
        <v>0.80258047528141663</v>
      </c>
      <c r="AB12" s="47">
        <v>7340945</v>
      </c>
      <c r="AC12" s="42">
        <v>3234444</v>
      </c>
    </row>
    <row r="13" spans="1:29" ht="24">
      <c r="A13" s="39">
        <v>12</v>
      </c>
      <c r="B13" s="43" t="s">
        <v>525</v>
      </c>
      <c r="C13" s="43" t="str">
        <f t="shared" si="0"/>
        <v>セブン</v>
      </c>
      <c r="D13" s="44">
        <f t="shared" si="1"/>
        <v>0.39734636871508378</v>
      </c>
      <c r="E13" s="44">
        <f t="shared" si="1"/>
        <v>0.2206703910614525</v>
      </c>
      <c r="F13" s="44">
        <f t="shared" si="1"/>
        <v>0.21124301675977653</v>
      </c>
      <c r="G13" s="44">
        <f t="shared" si="1"/>
        <v>6.1103351955307264E-2</v>
      </c>
      <c r="H13" s="44">
        <f t="shared" si="1"/>
        <v>4.3645251396648044E-2</v>
      </c>
      <c r="I13" s="44" t="str">
        <f t="shared" si="1"/>
        <v/>
      </c>
      <c r="J13" s="44">
        <f t="shared" si="1"/>
        <v>2.23463687150838E-2</v>
      </c>
      <c r="K13" s="44">
        <f t="shared" si="1"/>
        <v>1.0824022346368716E-2</v>
      </c>
      <c r="L13" s="44">
        <f t="shared" si="1"/>
        <v>2.2695530726256984E-2</v>
      </c>
      <c r="M13" s="44">
        <f t="shared" si="1"/>
        <v>1.0125698324022346E-2</v>
      </c>
      <c r="N13" s="45">
        <v>1138</v>
      </c>
      <c r="O13" s="43">
        <v>632</v>
      </c>
      <c r="P13" s="43">
        <v>605</v>
      </c>
      <c r="Q13" s="43">
        <v>175</v>
      </c>
      <c r="R13" s="43">
        <v>125</v>
      </c>
      <c r="S13" s="43" t="s">
        <v>245</v>
      </c>
      <c r="T13" s="43">
        <v>64</v>
      </c>
      <c r="U13" s="43">
        <v>31</v>
      </c>
      <c r="V13" s="43">
        <v>65</v>
      </c>
      <c r="W13" s="43">
        <v>29</v>
      </c>
      <c r="X13" s="45">
        <v>2864</v>
      </c>
      <c r="Y13" s="43">
        <v>7</v>
      </c>
      <c r="Z13" s="39">
        <v>5157.3100000000004</v>
      </c>
      <c r="AA13" s="46">
        <f t="shared" si="2"/>
        <v>0.55532826221421627</v>
      </c>
      <c r="AB13" s="47">
        <v>6280561</v>
      </c>
      <c r="AC13" s="42">
        <v>2839996</v>
      </c>
    </row>
    <row r="14" spans="1:29" ht="24">
      <c r="A14" s="39">
        <v>13</v>
      </c>
      <c r="B14" s="43" t="s">
        <v>526</v>
      </c>
      <c r="C14" s="43" t="str">
        <f t="shared" si="0"/>
        <v>セブン</v>
      </c>
      <c r="D14" s="44">
        <f t="shared" si="1"/>
        <v>0.35914860879599947</v>
      </c>
      <c r="E14" s="44">
        <f t="shared" si="1"/>
        <v>0.3145275035260931</v>
      </c>
      <c r="F14" s="44">
        <f t="shared" si="1"/>
        <v>0.2182331068085652</v>
      </c>
      <c r="G14" s="44">
        <f t="shared" si="1"/>
        <v>3.5004487754840365E-2</v>
      </c>
      <c r="H14" s="44">
        <f t="shared" si="1"/>
        <v>1.7566354660853954E-2</v>
      </c>
      <c r="I14" s="44" t="str">
        <f t="shared" si="1"/>
        <v/>
      </c>
      <c r="J14" s="44">
        <f t="shared" si="1"/>
        <v>2.0900115399410182E-2</v>
      </c>
      <c r="K14" s="44">
        <f t="shared" si="1"/>
        <v>1.730991152711886E-2</v>
      </c>
      <c r="L14" s="44">
        <f t="shared" si="1"/>
        <v>1.1411719451211694E-2</v>
      </c>
      <c r="M14" s="44">
        <f t="shared" si="1"/>
        <v>5.8981920759071677E-3</v>
      </c>
      <c r="N14" s="45">
        <v>2801</v>
      </c>
      <c r="O14" s="45">
        <v>2453</v>
      </c>
      <c r="P14" s="45">
        <v>1702</v>
      </c>
      <c r="Q14" s="43">
        <v>273</v>
      </c>
      <c r="R14" s="43">
        <v>137</v>
      </c>
      <c r="S14" s="43" t="s">
        <v>245</v>
      </c>
      <c r="T14" s="43">
        <v>163</v>
      </c>
      <c r="U14" s="43">
        <v>135</v>
      </c>
      <c r="V14" s="43">
        <v>89</v>
      </c>
      <c r="W14" s="43">
        <v>46</v>
      </c>
      <c r="X14" s="45">
        <v>7799</v>
      </c>
      <c r="Y14" s="43">
        <v>1</v>
      </c>
      <c r="Z14" s="39">
        <v>2194.0500000000002</v>
      </c>
      <c r="AA14" s="46">
        <f t="shared" si="2"/>
        <v>3.5546136140926592</v>
      </c>
      <c r="AB14" s="47">
        <v>14011487</v>
      </c>
      <c r="AC14" s="42">
        <v>3140929</v>
      </c>
    </row>
    <row r="15" spans="1:29" ht="24">
      <c r="A15" s="39">
        <v>14</v>
      </c>
      <c r="B15" s="43" t="s">
        <v>527</v>
      </c>
      <c r="C15" s="43" t="str">
        <f t="shared" si="0"/>
        <v>セブン</v>
      </c>
      <c r="D15" s="44">
        <f t="shared" si="1"/>
        <v>0.36503984063745021</v>
      </c>
      <c r="E15" s="44">
        <f t="shared" si="1"/>
        <v>0.24651394422310757</v>
      </c>
      <c r="F15" s="44">
        <f t="shared" si="1"/>
        <v>0.26842629482071712</v>
      </c>
      <c r="G15" s="44">
        <f t="shared" si="1"/>
        <v>3.0378486055776893E-2</v>
      </c>
      <c r="H15" s="44">
        <f t="shared" si="1"/>
        <v>2.0667330677290836E-2</v>
      </c>
      <c r="I15" s="44" t="str">
        <f t="shared" si="1"/>
        <v/>
      </c>
      <c r="J15" s="44">
        <f t="shared" si="1"/>
        <v>1.7181274900398405E-2</v>
      </c>
      <c r="K15" s="44">
        <f t="shared" si="1"/>
        <v>8.9641434262948214E-3</v>
      </c>
      <c r="L15" s="44">
        <f t="shared" si="1"/>
        <v>3.9591633466135458E-2</v>
      </c>
      <c r="M15" s="44">
        <f t="shared" si="1"/>
        <v>3.2370517928286854E-3</v>
      </c>
      <c r="N15" s="45">
        <v>1466</v>
      </c>
      <c r="O15" s="43">
        <v>990</v>
      </c>
      <c r="P15" s="45">
        <v>1078</v>
      </c>
      <c r="Q15" s="43">
        <v>122</v>
      </c>
      <c r="R15" s="43">
        <v>83</v>
      </c>
      <c r="S15" s="43" t="s">
        <v>245</v>
      </c>
      <c r="T15" s="43">
        <v>69</v>
      </c>
      <c r="U15" s="43">
        <v>36</v>
      </c>
      <c r="V15" s="43">
        <v>159</v>
      </c>
      <c r="W15" s="43">
        <v>13</v>
      </c>
      <c r="X15" s="45">
        <v>4016</v>
      </c>
      <c r="Y15" s="43">
        <v>3</v>
      </c>
      <c r="Z15" s="39">
        <v>2416.11</v>
      </c>
      <c r="AA15" s="46">
        <f t="shared" si="2"/>
        <v>1.6621759770871358</v>
      </c>
      <c r="AB15" s="47">
        <v>9236428</v>
      </c>
      <c r="AC15" s="42">
        <v>3066469</v>
      </c>
    </row>
    <row r="16" spans="1:29" ht="24">
      <c r="A16" s="39">
        <v>15</v>
      </c>
      <c r="B16" s="43" t="s">
        <v>528</v>
      </c>
      <c r="C16" s="43" t="str">
        <f t="shared" si="0"/>
        <v>セブン</v>
      </c>
      <c r="D16" s="44">
        <f t="shared" si="1"/>
        <v>0.47334058759521219</v>
      </c>
      <c r="E16" s="44">
        <f t="shared" si="1"/>
        <v>0.19804134929270947</v>
      </c>
      <c r="F16" s="44">
        <f t="shared" si="1"/>
        <v>0.25027203482045701</v>
      </c>
      <c r="G16" s="44" t="str">
        <f t="shared" si="1"/>
        <v/>
      </c>
      <c r="H16" s="44">
        <f t="shared" si="1"/>
        <v>6.2023939064200215E-2</v>
      </c>
      <c r="I16" s="44" t="str">
        <f t="shared" si="1"/>
        <v/>
      </c>
      <c r="J16" s="44">
        <f t="shared" si="1"/>
        <v>1.6322089227421111E-2</v>
      </c>
      <c r="K16" s="44" t="str">
        <f t="shared" si="1"/>
        <v/>
      </c>
      <c r="L16" s="44" t="str">
        <f t="shared" si="1"/>
        <v/>
      </c>
      <c r="M16" s="44" t="str">
        <f t="shared" si="1"/>
        <v/>
      </c>
      <c r="N16" s="43">
        <v>435</v>
      </c>
      <c r="O16" s="43">
        <v>182</v>
      </c>
      <c r="P16" s="43">
        <v>230</v>
      </c>
      <c r="Q16" s="43" t="s">
        <v>245</v>
      </c>
      <c r="R16" s="43">
        <v>57</v>
      </c>
      <c r="S16" s="43" t="s">
        <v>245</v>
      </c>
      <c r="T16" s="43">
        <v>15</v>
      </c>
      <c r="U16" s="43" t="s">
        <v>245</v>
      </c>
      <c r="V16" s="43" t="s">
        <v>245</v>
      </c>
      <c r="W16" s="43" t="s">
        <v>245</v>
      </c>
      <c r="X16" s="43">
        <v>919</v>
      </c>
      <c r="Y16" s="43">
        <v>19</v>
      </c>
      <c r="Z16" s="39">
        <v>12583.95</v>
      </c>
      <c r="AA16" s="46">
        <f t="shared" si="2"/>
        <v>7.3029533651993203E-2</v>
      </c>
      <c r="AB16" s="47">
        <v>2176879</v>
      </c>
      <c r="AC16" s="42">
        <v>1387282</v>
      </c>
    </row>
    <row r="17" spans="1:29" ht="24">
      <c r="A17" s="39">
        <v>16</v>
      </c>
      <c r="B17" s="43" t="s">
        <v>529</v>
      </c>
      <c r="C17" s="43" t="str">
        <f t="shared" si="0"/>
        <v>ローソン</v>
      </c>
      <c r="D17" s="44">
        <f t="shared" si="1"/>
        <v>0.27385892116182575</v>
      </c>
      <c r="E17" s="44">
        <f t="shared" si="1"/>
        <v>0.32365145228215769</v>
      </c>
      <c r="F17" s="44">
        <f t="shared" si="1"/>
        <v>0.38381742738589214</v>
      </c>
      <c r="G17" s="44" t="str">
        <f t="shared" si="1"/>
        <v/>
      </c>
      <c r="H17" s="44">
        <f t="shared" si="1"/>
        <v>1.6597510373443983E-2</v>
      </c>
      <c r="I17" s="44" t="str">
        <f t="shared" si="1"/>
        <v/>
      </c>
      <c r="J17" s="44" t="str">
        <f t="shared" si="1"/>
        <v/>
      </c>
      <c r="K17" s="44" t="str">
        <f t="shared" si="1"/>
        <v/>
      </c>
      <c r="L17" s="44" t="str">
        <f t="shared" si="1"/>
        <v/>
      </c>
      <c r="M17" s="44">
        <f t="shared" si="1"/>
        <v>2.0746887966804979E-3</v>
      </c>
      <c r="N17" s="43">
        <v>132</v>
      </c>
      <c r="O17" s="43">
        <v>156</v>
      </c>
      <c r="P17" s="43">
        <v>185</v>
      </c>
      <c r="Q17" s="43" t="s">
        <v>245</v>
      </c>
      <c r="R17" s="43">
        <v>8</v>
      </c>
      <c r="S17" s="43" t="s">
        <v>245</v>
      </c>
      <c r="T17" s="43" t="s">
        <v>245</v>
      </c>
      <c r="U17" s="43" t="s">
        <v>245</v>
      </c>
      <c r="V17" s="43" t="s">
        <v>245</v>
      </c>
      <c r="W17" s="43">
        <v>1</v>
      </c>
      <c r="X17" s="43">
        <v>482</v>
      </c>
      <c r="Y17" s="43">
        <v>34</v>
      </c>
      <c r="Z17" s="39">
        <v>4247.54</v>
      </c>
      <c r="AA17" s="46">
        <f t="shared" si="2"/>
        <v>0.11347744812291349</v>
      </c>
      <c r="AB17" s="47">
        <v>1025409</v>
      </c>
      <c r="AC17" s="42">
        <v>708595</v>
      </c>
    </row>
    <row r="18" spans="1:29" ht="24">
      <c r="A18" s="39">
        <v>17</v>
      </c>
      <c r="B18" s="43" t="s">
        <v>530</v>
      </c>
      <c r="C18" s="43" t="str">
        <f t="shared" si="0"/>
        <v>ファミリー</v>
      </c>
      <c r="D18" s="44">
        <f t="shared" si="1"/>
        <v>0.27510040160642568</v>
      </c>
      <c r="E18" s="44">
        <f t="shared" si="1"/>
        <v>0.49598393574297189</v>
      </c>
      <c r="F18" s="44">
        <f t="shared" si="1"/>
        <v>0.21084337349397592</v>
      </c>
      <c r="G18" s="44" t="str">
        <f t="shared" si="1"/>
        <v/>
      </c>
      <c r="H18" s="44">
        <f t="shared" si="1"/>
        <v>1.8072289156626505E-2</v>
      </c>
      <c r="I18" s="44" t="str">
        <f t="shared" si="1"/>
        <v/>
      </c>
      <c r="J18" s="44" t="str">
        <f t="shared" si="1"/>
        <v/>
      </c>
      <c r="K18" s="44" t="str">
        <f t="shared" si="1"/>
        <v/>
      </c>
      <c r="L18" s="44" t="str">
        <f t="shared" si="1"/>
        <v/>
      </c>
      <c r="M18" s="44" t="str">
        <f t="shared" si="1"/>
        <v/>
      </c>
      <c r="N18" s="43">
        <v>137</v>
      </c>
      <c r="O18" s="43">
        <v>247</v>
      </c>
      <c r="P18" s="43">
        <v>105</v>
      </c>
      <c r="Q18" s="43" t="s">
        <v>245</v>
      </c>
      <c r="R18" s="43">
        <v>9</v>
      </c>
      <c r="S18" s="43" t="s">
        <v>245</v>
      </c>
      <c r="T18" s="43" t="s">
        <v>245</v>
      </c>
      <c r="U18" s="43" t="s">
        <v>245</v>
      </c>
      <c r="V18" s="43" t="s">
        <v>245</v>
      </c>
      <c r="W18" s="43" t="s">
        <v>245</v>
      </c>
      <c r="X18" s="43">
        <v>498</v>
      </c>
      <c r="Y18" s="43">
        <v>33</v>
      </c>
      <c r="Z18" s="39">
        <v>4186.2</v>
      </c>
      <c r="AA18" s="46">
        <f t="shared" si="2"/>
        <v>0.11896230471549377</v>
      </c>
      <c r="AB18" s="47">
        <v>1125146</v>
      </c>
      <c r="AC18" s="42">
        <v>727627</v>
      </c>
    </row>
    <row r="19" spans="1:29" ht="24">
      <c r="A19" s="39">
        <v>18</v>
      </c>
      <c r="B19" s="43" t="s">
        <v>531</v>
      </c>
      <c r="C19" s="43" t="str">
        <f t="shared" si="0"/>
        <v>ファミリー</v>
      </c>
      <c r="D19" s="44">
        <f t="shared" si="1"/>
        <v>0.20535714285714285</v>
      </c>
      <c r="E19" s="44">
        <f t="shared" si="1"/>
        <v>0.44940476190476192</v>
      </c>
      <c r="F19" s="44">
        <f t="shared" si="1"/>
        <v>0.32440476190476192</v>
      </c>
      <c r="G19" s="44">
        <f t="shared" si="1"/>
        <v>2.0833333333333332E-2</v>
      </c>
      <c r="H19" s="44" t="str">
        <f t="shared" si="1"/>
        <v/>
      </c>
      <c r="I19" s="44" t="str">
        <f t="shared" si="1"/>
        <v/>
      </c>
      <c r="J19" s="44" t="str">
        <f t="shared" si="1"/>
        <v/>
      </c>
      <c r="K19" s="44" t="str">
        <f t="shared" si="1"/>
        <v/>
      </c>
      <c r="L19" s="44" t="str">
        <f t="shared" si="1"/>
        <v/>
      </c>
      <c r="M19" s="44" t="str">
        <f t="shared" si="1"/>
        <v/>
      </c>
      <c r="N19" s="43">
        <v>69</v>
      </c>
      <c r="O19" s="43">
        <v>151</v>
      </c>
      <c r="P19" s="43">
        <v>109</v>
      </c>
      <c r="Q19" s="43">
        <v>7</v>
      </c>
      <c r="R19" s="43" t="s">
        <v>245</v>
      </c>
      <c r="S19" s="43" t="s">
        <v>245</v>
      </c>
      <c r="T19" s="43" t="s">
        <v>245</v>
      </c>
      <c r="U19" s="43" t="s">
        <v>245</v>
      </c>
      <c r="V19" s="43" t="s">
        <v>245</v>
      </c>
      <c r="W19" s="43" t="s">
        <v>245</v>
      </c>
      <c r="X19" s="43">
        <v>336</v>
      </c>
      <c r="Y19" s="43">
        <v>43</v>
      </c>
      <c r="Z19" s="39">
        <v>4190.5200000000004</v>
      </c>
      <c r="AA19" s="46">
        <f t="shared" si="2"/>
        <v>8.0180979926118945E-2</v>
      </c>
      <c r="AB19" s="47">
        <v>760209</v>
      </c>
      <c r="AC19" s="42">
        <v>514034</v>
      </c>
    </row>
    <row r="20" spans="1:29" ht="24">
      <c r="A20" s="39">
        <v>19</v>
      </c>
      <c r="B20" s="43" t="s">
        <v>532</v>
      </c>
      <c r="C20" s="43" t="str">
        <f t="shared" si="0"/>
        <v>セブン</v>
      </c>
      <c r="D20" s="44">
        <f t="shared" si="1"/>
        <v>0.44685466377440347</v>
      </c>
      <c r="E20" s="44">
        <f t="shared" si="1"/>
        <v>0.17787418655097614</v>
      </c>
      <c r="F20" s="44">
        <f t="shared" si="1"/>
        <v>0.29934924078091107</v>
      </c>
      <c r="G20" s="44" t="str">
        <f t="shared" si="1"/>
        <v/>
      </c>
      <c r="H20" s="44">
        <f t="shared" si="1"/>
        <v>6.7245119305856832E-2</v>
      </c>
      <c r="I20" s="44" t="str">
        <f t="shared" si="1"/>
        <v/>
      </c>
      <c r="J20" s="44">
        <f t="shared" si="1"/>
        <v>4.3383947939262474E-3</v>
      </c>
      <c r="K20" s="44">
        <f t="shared" si="1"/>
        <v>4.3383947939262474E-3</v>
      </c>
      <c r="L20" s="44" t="str">
        <f t="shared" si="1"/>
        <v/>
      </c>
      <c r="M20" s="44" t="str">
        <f t="shared" si="1"/>
        <v/>
      </c>
      <c r="N20" s="43">
        <v>206</v>
      </c>
      <c r="O20" s="43">
        <v>82</v>
      </c>
      <c r="P20" s="43">
        <v>138</v>
      </c>
      <c r="Q20" s="43" t="s">
        <v>245</v>
      </c>
      <c r="R20" s="43">
        <v>31</v>
      </c>
      <c r="S20" s="43" t="s">
        <v>245</v>
      </c>
      <c r="T20" s="43">
        <v>2</v>
      </c>
      <c r="U20" s="43">
        <v>2</v>
      </c>
      <c r="V20" s="43" t="s">
        <v>245</v>
      </c>
      <c r="W20" s="43" t="s">
        <v>245</v>
      </c>
      <c r="X20" s="43">
        <v>461</v>
      </c>
      <c r="Y20" s="43">
        <v>36</v>
      </c>
      <c r="Z20" s="39">
        <v>4465.2700000000004</v>
      </c>
      <c r="AA20" s="46">
        <f t="shared" si="2"/>
        <v>0.10324123737198422</v>
      </c>
      <c r="AB20" s="47">
        <v>805338</v>
      </c>
      <c r="AC20" s="42">
        <v>560152</v>
      </c>
    </row>
    <row r="21" spans="1:29" ht="24">
      <c r="A21" s="39">
        <v>20</v>
      </c>
      <c r="B21" s="43" t="s">
        <v>533</v>
      </c>
      <c r="C21" s="43" t="str">
        <f t="shared" si="0"/>
        <v>セブン</v>
      </c>
      <c r="D21" s="44">
        <f t="shared" si="1"/>
        <v>0.48366701791359323</v>
      </c>
      <c r="E21" s="44">
        <f t="shared" si="1"/>
        <v>0.28134878819810327</v>
      </c>
      <c r="F21" s="44">
        <f t="shared" si="1"/>
        <v>0.18335089567966281</v>
      </c>
      <c r="G21" s="44" t="str">
        <f t="shared" si="1"/>
        <v/>
      </c>
      <c r="H21" s="44">
        <f t="shared" si="1"/>
        <v>3.7934668071654375E-2</v>
      </c>
      <c r="I21" s="44" t="str">
        <f t="shared" si="1"/>
        <v/>
      </c>
      <c r="J21" s="44">
        <f t="shared" si="1"/>
        <v>1.3698630136986301E-2</v>
      </c>
      <c r="K21" s="44" t="str">
        <f t="shared" si="1"/>
        <v/>
      </c>
      <c r="L21" s="44" t="str">
        <f t="shared" si="1"/>
        <v/>
      </c>
      <c r="M21" s="44" t="str">
        <f t="shared" si="1"/>
        <v/>
      </c>
      <c r="N21" s="43">
        <v>459</v>
      </c>
      <c r="O21" s="43">
        <v>267</v>
      </c>
      <c r="P21" s="43">
        <v>174</v>
      </c>
      <c r="Q21" s="43" t="s">
        <v>245</v>
      </c>
      <c r="R21" s="43">
        <v>36</v>
      </c>
      <c r="S21" s="43" t="s">
        <v>245</v>
      </c>
      <c r="T21" s="43">
        <v>13</v>
      </c>
      <c r="U21" s="43" t="s">
        <v>245</v>
      </c>
      <c r="V21" s="43" t="s">
        <v>245</v>
      </c>
      <c r="W21" s="43" t="s">
        <v>245</v>
      </c>
      <c r="X21" s="43">
        <v>949</v>
      </c>
      <c r="Y21" s="43">
        <v>15</v>
      </c>
      <c r="Z21" s="39">
        <v>13561.56</v>
      </c>
      <c r="AA21" s="46">
        <f t="shared" si="2"/>
        <v>6.9977200263096576E-2</v>
      </c>
      <c r="AB21" s="47">
        <v>2033181</v>
      </c>
      <c r="AC21" s="42">
        <v>1380162</v>
      </c>
    </row>
    <row r="22" spans="1:29" ht="24">
      <c r="A22" s="39">
        <v>21</v>
      </c>
      <c r="B22" s="43" t="s">
        <v>534</v>
      </c>
      <c r="C22" s="43" t="str">
        <f t="shared" si="0"/>
        <v>ファミリー</v>
      </c>
      <c r="D22" s="44">
        <f t="shared" si="1"/>
        <v>0.22336769759450173</v>
      </c>
      <c r="E22" s="44">
        <f t="shared" si="1"/>
        <v>0.39747995418098508</v>
      </c>
      <c r="F22" s="44">
        <f t="shared" si="1"/>
        <v>0.20962199312714777</v>
      </c>
      <c r="G22" s="44">
        <f t="shared" si="1"/>
        <v>9.8510882016036652E-2</v>
      </c>
      <c r="H22" s="44">
        <f t="shared" si="1"/>
        <v>5.3837342497136315E-2</v>
      </c>
      <c r="I22" s="44" t="str">
        <f t="shared" si="1"/>
        <v/>
      </c>
      <c r="J22" s="44" t="str">
        <f t="shared" si="1"/>
        <v/>
      </c>
      <c r="K22" s="44">
        <f t="shared" si="1"/>
        <v>1.7182130584192441E-2</v>
      </c>
      <c r="L22" s="44" t="str">
        <f t="shared" si="1"/>
        <v/>
      </c>
      <c r="M22" s="44" t="str">
        <f t="shared" si="1"/>
        <v/>
      </c>
      <c r="N22" s="43">
        <v>195</v>
      </c>
      <c r="O22" s="43">
        <v>347</v>
      </c>
      <c r="P22" s="43">
        <v>183</v>
      </c>
      <c r="Q22" s="43">
        <v>86</v>
      </c>
      <c r="R22" s="43">
        <v>47</v>
      </c>
      <c r="S22" s="43" t="s">
        <v>245</v>
      </c>
      <c r="T22" s="43" t="s">
        <v>245</v>
      </c>
      <c r="U22" s="43">
        <v>15</v>
      </c>
      <c r="V22" s="43" t="s">
        <v>245</v>
      </c>
      <c r="W22" s="43" t="s">
        <v>245</v>
      </c>
      <c r="X22" s="43">
        <v>873</v>
      </c>
      <c r="Y22" s="43">
        <v>20</v>
      </c>
      <c r="Z22" s="39">
        <v>10621.29</v>
      </c>
      <c r="AA22" s="46">
        <f t="shared" si="2"/>
        <v>8.219340588572574E-2</v>
      </c>
      <c r="AB22" s="47">
        <v>1960461</v>
      </c>
      <c r="AC22" s="42">
        <v>1297761</v>
      </c>
    </row>
    <row r="23" spans="1:29" ht="24">
      <c r="A23" s="39">
        <v>22</v>
      </c>
      <c r="B23" s="43" t="s">
        <v>535</v>
      </c>
      <c r="C23" s="43" t="str">
        <f t="shared" si="0"/>
        <v>セブン</v>
      </c>
      <c r="D23" s="44">
        <f t="shared" si="1"/>
        <v>0.4377581120943953</v>
      </c>
      <c r="E23" s="44">
        <f t="shared" si="1"/>
        <v>0.29203539823008851</v>
      </c>
      <c r="F23" s="44">
        <f t="shared" si="1"/>
        <v>0.1663716814159292</v>
      </c>
      <c r="G23" s="44">
        <f t="shared" si="1"/>
        <v>7.7876106194690264E-2</v>
      </c>
      <c r="H23" s="44">
        <f t="shared" si="1"/>
        <v>1.9469026548672566E-2</v>
      </c>
      <c r="I23" s="44" t="str">
        <f t="shared" si="1"/>
        <v/>
      </c>
      <c r="J23" s="44">
        <f t="shared" si="1"/>
        <v>2.359882005899705E-3</v>
      </c>
      <c r="K23" s="44">
        <f t="shared" si="1"/>
        <v>4.1297935103244837E-3</v>
      </c>
      <c r="L23" s="44" t="str">
        <f t="shared" si="1"/>
        <v/>
      </c>
      <c r="M23" s="44" t="str">
        <f t="shared" si="1"/>
        <v/>
      </c>
      <c r="N23" s="43">
        <v>742</v>
      </c>
      <c r="O23" s="43">
        <v>495</v>
      </c>
      <c r="P23" s="43">
        <v>282</v>
      </c>
      <c r="Q23" s="43">
        <v>132</v>
      </c>
      <c r="R23" s="43">
        <v>33</v>
      </c>
      <c r="S23" s="43" t="s">
        <v>245</v>
      </c>
      <c r="T23" s="43">
        <v>4</v>
      </c>
      <c r="U23" s="43">
        <v>7</v>
      </c>
      <c r="V23" s="43" t="s">
        <v>245</v>
      </c>
      <c r="W23" s="43" t="s">
        <v>245</v>
      </c>
      <c r="X23" s="45">
        <v>1695</v>
      </c>
      <c r="Y23" s="43">
        <v>10</v>
      </c>
      <c r="Z23" s="39">
        <v>7777.28</v>
      </c>
      <c r="AA23" s="46">
        <f t="shared" si="2"/>
        <v>0.21794251974983542</v>
      </c>
      <c r="AB23" s="47">
        <v>3606480</v>
      </c>
      <c r="AC23" s="42">
        <v>2230241</v>
      </c>
    </row>
    <row r="24" spans="1:29" ht="24">
      <c r="A24" s="39">
        <v>23</v>
      </c>
      <c r="B24" s="43" t="s">
        <v>536</v>
      </c>
      <c r="C24" s="43" t="str">
        <f t="shared" si="0"/>
        <v>ファミリー</v>
      </c>
      <c r="D24" s="44">
        <f t="shared" si="1"/>
        <v>0.28598331988162495</v>
      </c>
      <c r="E24" s="44">
        <f t="shared" si="1"/>
        <v>0.42668818940005382</v>
      </c>
      <c r="F24" s="44">
        <f t="shared" si="1"/>
        <v>0.19451170298627926</v>
      </c>
      <c r="G24" s="44">
        <f t="shared" si="1"/>
        <v>5.3806833467850416E-2</v>
      </c>
      <c r="H24" s="44">
        <f t="shared" si="1"/>
        <v>1.9370460048426151E-2</v>
      </c>
      <c r="I24" s="44" t="str">
        <f t="shared" si="1"/>
        <v/>
      </c>
      <c r="J24" s="44" t="str">
        <f t="shared" si="1"/>
        <v/>
      </c>
      <c r="K24" s="44">
        <f t="shared" si="1"/>
        <v>1.8832391713747645E-2</v>
      </c>
      <c r="L24" s="44" t="str">
        <f t="shared" si="1"/>
        <v/>
      </c>
      <c r="M24" s="44">
        <f t="shared" si="1"/>
        <v>8.0710250201775622E-4</v>
      </c>
      <c r="N24" s="45">
        <v>1063</v>
      </c>
      <c r="O24" s="45">
        <v>1586</v>
      </c>
      <c r="P24" s="43">
        <v>723</v>
      </c>
      <c r="Q24" s="43">
        <v>200</v>
      </c>
      <c r="R24" s="43">
        <v>72</v>
      </c>
      <c r="S24" s="43" t="s">
        <v>245</v>
      </c>
      <c r="T24" s="43" t="s">
        <v>245</v>
      </c>
      <c r="U24" s="43">
        <v>70</v>
      </c>
      <c r="V24" s="43" t="s">
        <v>245</v>
      </c>
      <c r="W24" s="43">
        <v>3</v>
      </c>
      <c r="X24" s="45">
        <v>3717</v>
      </c>
      <c r="Y24" s="43">
        <v>4</v>
      </c>
      <c r="Z24" s="39">
        <v>5173.1499999999996</v>
      </c>
      <c r="AA24" s="46">
        <f t="shared" si="2"/>
        <v>0.71851773097629112</v>
      </c>
      <c r="AB24" s="47">
        <v>7516008</v>
      </c>
      <c r="AC24" s="42">
        <v>4210346</v>
      </c>
    </row>
    <row r="25" spans="1:29" ht="24">
      <c r="A25" s="39">
        <v>24</v>
      </c>
      <c r="B25" s="43" t="s">
        <v>537</v>
      </c>
      <c r="C25" s="43" t="str">
        <f t="shared" si="0"/>
        <v>ファミリー</v>
      </c>
      <c r="D25" s="44">
        <f t="shared" si="1"/>
        <v>0.21197007481296759</v>
      </c>
      <c r="E25" s="44">
        <f t="shared" si="1"/>
        <v>0.49376558603491272</v>
      </c>
      <c r="F25" s="44">
        <f t="shared" si="1"/>
        <v>0.17082294264339151</v>
      </c>
      <c r="G25" s="44">
        <f t="shared" si="1"/>
        <v>0.10349127182044887</v>
      </c>
      <c r="H25" s="44">
        <f t="shared" si="1"/>
        <v>6.2344139650872821E-3</v>
      </c>
      <c r="I25" s="44" t="str">
        <f t="shared" si="1"/>
        <v/>
      </c>
      <c r="J25" s="44" t="str">
        <f t="shared" si="1"/>
        <v/>
      </c>
      <c r="K25" s="44">
        <f t="shared" si="1"/>
        <v>1.3715710723192019E-2</v>
      </c>
      <c r="L25" s="44" t="str">
        <f t="shared" si="1"/>
        <v/>
      </c>
      <c r="M25" s="44" t="str">
        <f t="shared" si="1"/>
        <v/>
      </c>
      <c r="N25" s="43">
        <v>170</v>
      </c>
      <c r="O25" s="43">
        <v>396</v>
      </c>
      <c r="P25" s="43">
        <v>137</v>
      </c>
      <c r="Q25" s="43">
        <v>83</v>
      </c>
      <c r="R25" s="43">
        <v>5</v>
      </c>
      <c r="S25" s="43" t="s">
        <v>245</v>
      </c>
      <c r="T25" s="43" t="s">
        <v>245</v>
      </c>
      <c r="U25" s="43">
        <v>11</v>
      </c>
      <c r="V25" s="43" t="s">
        <v>245</v>
      </c>
      <c r="W25" s="43" t="s">
        <v>245</v>
      </c>
      <c r="X25" s="43">
        <v>802</v>
      </c>
      <c r="Y25" s="43">
        <v>22</v>
      </c>
      <c r="Z25" s="39">
        <v>5774.47</v>
      </c>
      <c r="AA25" s="46">
        <f t="shared" si="2"/>
        <v>0.13888720523268802</v>
      </c>
      <c r="AB25" s="47">
        <v>1755415</v>
      </c>
      <c r="AC25" s="42">
        <v>1162957</v>
      </c>
    </row>
    <row r="26" spans="1:29" ht="24">
      <c r="A26" s="39">
        <v>25</v>
      </c>
      <c r="B26" s="43" t="s">
        <v>538</v>
      </c>
      <c r="C26" s="43" t="str">
        <f t="shared" si="0"/>
        <v>セブン</v>
      </c>
      <c r="D26" s="44">
        <f t="shared" si="1"/>
        <v>0.42273534635879217</v>
      </c>
      <c r="E26" s="44">
        <f t="shared" si="1"/>
        <v>0.27708703374777977</v>
      </c>
      <c r="F26" s="44">
        <f t="shared" si="1"/>
        <v>0.27531083481349911</v>
      </c>
      <c r="G26" s="44">
        <f t="shared" si="1"/>
        <v>8.8809946714031966E-3</v>
      </c>
      <c r="H26" s="44">
        <f t="shared" si="1"/>
        <v>5.3285968028419185E-3</v>
      </c>
      <c r="I26" s="44" t="str">
        <f t="shared" si="1"/>
        <v/>
      </c>
      <c r="J26" s="44" t="str">
        <f t="shared" si="1"/>
        <v/>
      </c>
      <c r="K26" s="44">
        <f t="shared" si="1"/>
        <v>8.8809946714031966E-3</v>
      </c>
      <c r="L26" s="44" t="str">
        <f t="shared" si="1"/>
        <v/>
      </c>
      <c r="M26" s="44">
        <f t="shared" si="1"/>
        <v>1.7761989342806395E-3</v>
      </c>
      <c r="N26" s="43">
        <v>238</v>
      </c>
      <c r="O26" s="43">
        <v>156</v>
      </c>
      <c r="P26" s="43">
        <v>155</v>
      </c>
      <c r="Q26" s="43">
        <v>5</v>
      </c>
      <c r="R26" s="43">
        <v>3</v>
      </c>
      <c r="S26" s="43" t="s">
        <v>245</v>
      </c>
      <c r="T26" s="43" t="s">
        <v>245</v>
      </c>
      <c r="U26" s="43">
        <v>5</v>
      </c>
      <c r="V26" s="43" t="s">
        <v>245</v>
      </c>
      <c r="W26" s="43">
        <v>1</v>
      </c>
      <c r="X26" s="43">
        <v>563</v>
      </c>
      <c r="Y26" s="43">
        <v>28</v>
      </c>
      <c r="Z26" s="39">
        <v>4017.38</v>
      </c>
      <c r="AA26" s="46">
        <f t="shared" si="2"/>
        <v>0.14014108697708455</v>
      </c>
      <c r="AB26" s="47">
        <v>1410352</v>
      </c>
      <c r="AC26" s="42">
        <v>813391</v>
      </c>
    </row>
    <row r="27" spans="1:29" ht="24">
      <c r="A27" s="39">
        <v>26</v>
      </c>
      <c r="B27" s="43" t="s">
        <v>539</v>
      </c>
      <c r="C27" s="43" t="str">
        <f t="shared" si="0"/>
        <v>セブン</v>
      </c>
      <c r="D27" s="44">
        <f t="shared" si="1"/>
        <v>0.32934682612695493</v>
      </c>
      <c r="E27" s="44">
        <f t="shared" si="1"/>
        <v>0.30542778288868444</v>
      </c>
      <c r="F27" s="44">
        <f t="shared" si="1"/>
        <v>0.29438822447102114</v>
      </c>
      <c r="G27" s="44">
        <f t="shared" si="1"/>
        <v>3.4038638454461818E-2</v>
      </c>
      <c r="H27" s="44">
        <f t="shared" si="1"/>
        <v>2.8518859245630176E-2</v>
      </c>
      <c r="I27" s="44" t="str">
        <f t="shared" ref="I27:M49" si="3">IFERROR(S27/$X27,"")</f>
        <v/>
      </c>
      <c r="J27" s="44" t="str">
        <f t="shared" si="3"/>
        <v/>
      </c>
      <c r="K27" s="44">
        <f t="shared" si="3"/>
        <v>3.6798528058877645E-3</v>
      </c>
      <c r="L27" s="44" t="str">
        <f t="shared" si="3"/>
        <v/>
      </c>
      <c r="M27" s="44">
        <f t="shared" si="3"/>
        <v>4.5998160073597054E-3</v>
      </c>
      <c r="N27" s="43">
        <v>358</v>
      </c>
      <c r="O27" s="43">
        <v>332</v>
      </c>
      <c r="P27" s="43">
        <v>320</v>
      </c>
      <c r="Q27" s="43">
        <v>37</v>
      </c>
      <c r="R27" s="43">
        <v>31</v>
      </c>
      <c r="S27" s="43" t="s">
        <v>245</v>
      </c>
      <c r="T27" s="43" t="s">
        <v>245</v>
      </c>
      <c r="U27" s="43">
        <v>4</v>
      </c>
      <c r="V27" s="43" t="s">
        <v>245</v>
      </c>
      <c r="W27" s="43">
        <v>5</v>
      </c>
      <c r="X27" s="45">
        <v>1087</v>
      </c>
      <c r="Y27" s="43">
        <v>14</v>
      </c>
      <c r="Z27" s="39">
        <v>4612.2</v>
      </c>
      <c r="AA27" s="46">
        <f t="shared" si="2"/>
        <v>0.23567928537357444</v>
      </c>
      <c r="AB27" s="47">
        <v>2561358</v>
      </c>
      <c r="AC27" s="42">
        <v>1002148</v>
      </c>
    </row>
    <row r="28" spans="1:29" ht="24">
      <c r="A28" s="39">
        <v>27</v>
      </c>
      <c r="B28" s="43" t="s">
        <v>540</v>
      </c>
      <c r="C28" s="43" t="str">
        <f t="shared" si="0"/>
        <v>ファミリー</v>
      </c>
      <c r="D28" s="44">
        <f t="shared" ref="D28:H49" si="4">IFERROR(N28/$X28,"")</f>
        <v>0.31268656716417909</v>
      </c>
      <c r="E28" s="44">
        <f t="shared" si="4"/>
        <v>0.3390547263681592</v>
      </c>
      <c r="F28" s="44">
        <f t="shared" si="4"/>
        <v>0.27761194029850744</v>
      </c>
      <c r="G28" s="44">
        <f t="shared" si="4"/>
        <v>2.1144278606965175E-2</v>
      </c>
      <c r="H28" s="44">
        <f t="shared" si="4"/>
        <v>3.134328358208955E-2</v>
      </c>
      <c r="I28" s="44" t="str">
        <f t="shared" si="3"/>
        <v/>
      </c>
      <c r="J28" s="44" t="str">
        <f t="shared" si="3"/>
        <v/>
      </c>
      <c r="K28" s="44">
        <f t="shared" si="3"/>
        <v>1.1691542288557214E-2</v>
      </c>
      <c r="L28" s="44" t="str">
        <f t="shared" si="3"/>
        <v/>
      </c>
      <c r="M28" s="44">
        <f t="shared" si="3"/>
        <v>6.4676616915422883E-3</v>
      </c>
      <c r="N28" s="45">
        <v>1257</v>
      </c>
      <c r="O28" s="45">
        <v>1363</v>
      </c>
      <c r="P28" s="45">
        <v>1116</v>
      </c>
      <c r="Q28" s="43">
        <v>85</v>
      </c>
      <c r="R28" s="43">
        <v>126</v>
      </c>
      <c r="S28" s="43" t="s">
        <v>245</v>
      </c>
      <c r="T28" s="43" t="s">
        <v>245</v>
      </c>
      <c r="U28" s="43">
        <v>47</v>
      </c>
      <c r="V28" s="43" t="s">
        <v>245</v>
      </c>
      <c r="W28" s="43">
        <v>26</v>
      </c>
      <c r="X28" s="45">
        <v>4020</v>
      </c>
      <c r="Y28" s="43">
        <v>2</v>
      </c>
      <c r="Z28" s="39">
        <v>1905.34</v>
      </c>
      <c r="AA28" s="46">
        <f t="shared" si="2"/>
        <v>2.1098596575939204</v>
      </c>
      <c r="AB28" s="47">
        <v>8807279</v>
      </c>
      <c r="AC28" s="42">
        <v>2795210</v>
      </c>
    </row>
    <row r="29" spans="1:29" ht="24">
      <c r="A29" s="39">
        <v>28</v>
      </c>
      <c r="B29" s="43" t="s">
        <v>541</v>
      </c>
      <c r="C29" s="43" t="str">
        <f t="shared" si="0"/>
        <v>セブン</v>
      </c>
      <c r="D29" s="44">
        <f t="shared" si="4"/>
        <v>0.34771825396825395</v>
      </c>
      <c r="E29" s="44">
        <f t="shared" si="4"/>
        <v>0.26289682539682541</v>
      </c>
      <c r="F29" s="44">
        <f t="shared" si="4"/>
        <v>0.32886904761904762</v>
      </c>
      <c r="G29" s="44">
        <f t="shared" si="4"/>
        <v>2.2321428571428572E-2</v>
      </c>
      <c r="H29" s="44">
        <f t="shared" si="4"/>
        <v>2.5297619047619048E-2</v>
      </c>
      <c r="I29" s="44" t="str">
        <f t="shared" si="3"/>
        <v/>
      </c>
      <c r="J29" s="44" t="str">
        <f t="shared" si="3"/>
        <v/>
      </c>
      <c r="K29" s="44">
        <f t="shared" si="3"/>
        <v>8.4325396825396821E-3</v>
      </c>
      <c r="L29" s="44" t="str">
        <f t="shared" si="3"/>
        <v/>
      </c>
      <c r="M29" s="44">
        <f t="shared" si="3"/>
        <v>4.464285714285714E-3</v>
      </c>
      <c r="N29" s="43">
        <v>701</v>
      </c>
      <c r="O29" s="43">
        <v>530</v>
      </c>
      <c r="P29" s="43">
        <v>663</v>
      </c>
      <c r="Q29" s="43">
        <v>45</v>
      </c>
      <c r="R29" s="43">
        <v>51</v>
      </c>
      <c r="S29" s="43" t="s">
        <v>245</v>
      </c>
      <c r="T29" s="43" t="s">
        <v>245</v>
      </c>
      <c r="U29" s="43">
        <v>17</v>
      </c>
      <c r="V29" s="43" t="s">
        <v>245</v>
      </c>
      <c r="W29" s="43">
        <v>9</v>
      </c>
      <c r="X29" s="45">
        <v>2016</v>
      </c>
      <c r="Y29" s="43">
        <v>9</v>
      </c>
      <c r="Z29" s="39">
        <v>8400.94</v>
      </c>
      <c r="AA29" s="46">
        <f t="shared" si="2"/>
        <v>0.23997314586224874</v>
      </c>
      <c r="AB29" s="47">
        <v>5432560</v>
      </c>
      <c r="AC29" s="42">
        <v>2321272</v>
      </c>
    </row>
    <row r="30" spans="1:29" ht="24">
      <c r="A30" s="39">
        <v>29</v>
      </c>
      <c r="B30" s="43" t="s">
        <v>542</v>
      </c>
      <c r="C30" s="43" t="str">
        <f t="shared" si="0"/>
        <v>ファミリー</v>
      </c>
      <c r="D30" s="44">
        <f t="shared" si="4"/>
        <v>0.29764453961456105</v>
      </c>
      <c r="E30" s="44">
        <f t="shared" si="4"/>
        <v>0.32334047109207709</v>
      </c>
      <c r="F30" s="44">
        <f t="shared" si="4"/>
        <v>0.2955032119914347</v>
      </c>
      <c r="G30" s="44">
        <f t="shared" si="4"/>
        <v>2.569593147751606E-2</v>
      </c>
      <c r="H30" s="44">
        <f t="shared" si="4"/>
        <v>4.7109207708779445E-2</v>
      </c>
      <c r="I30" s="44" t="str">
        <f t="shared" si="3"/>
        <v/>
      </c>
      <c r="J30" s="44" t="str">
        <f t="shared" si="3"/>
        <v/>
      </c>
      <c r="K30" s="44">
        <f t="shared" si="3"/>
        <v>1.0706638115631691E-2</v>
      </c>
      <c r="L30" s="44" t="str">
        <f t="shared" si="3"/>
        <v/>
      </c>
      <c r="M30" s="44" t="str">
        <f t="shared" si="3"/>
        <v/>
      </c>
      <c r="N30" s="43">
        <v>139</v>
      </c>
      <c r="O30" s="43">
        <v>151</v>
      </c>
      <c r="P30" s="43">
        <v>138</v>
      </c>
      <c r="Q30" s="43">
        <v>12</v>
      </c>
      <c r="R30" s="43">
        <v>22</v>
      </c>
      <c r="S30" s="43" t="s">
        <v>245</v>
      </c>
      <c r="T30" s="43" t="s">
        <v>245</v>
      </c>
      <c r="U30" s="43">
        <v>5</v>
      </c>
      <c r="V30" s="43" t="s">
        <v>245</v>
      </c>
      <c r="W30" s="43" t="s">
        <v>245</v>
      </c>
      <c r="X30" s="43">
        <v>467</v>
      </c>
      <c r="Y30" s="43">
        <v>35</v>
      </c>
      <c r="Z30" s="39">
        <v>3690.94</v>
      </c>
      <c r="AA30" s="46">
        <f t="shared" si="2"/>
        <v>0.12652603401843432</v>
      </c>
      <c r="AB30" s="47">
        <v>1315350</v>
      </c>
      <c r="AC30" s="42">
        <v>652318</v>
      </c>
    </row>
    <row r="31" spans="1:29" ht="24">
      <c r="A31" s="39">
        <v>30</v>
      </c>
      <c r="B31" s="43" t="s">
        <v>543</v>
      </c>
      <c r="C31" s="43" t="str">
        <f t="shared" si="0"/>
        <v>ローソン</v>
      </c>
      <c r="D31" s="44">
        <f t="shared" si="4"/>
        <v>0.23218997361477572</v>
      </c>
      <c r="E31" s="44">
        <f t="shared" si="4"/>
        <v>0.30870712401055411</v>
      </c>
      <c r="F31" s="44">
        <f t="shared" si="4"/>
        <v>0.40369393139841686</v>
      </c>
      <c r="G31" s="44" t="str">
        <f t="shared" si="4"/>
        <v/>
      </c>
      <c r="H31" s="44">
        <f t="shared" si="4"/>
        <v>5.0131926121372031E-2</v>
      </c>
      <c r="I31" s="44" t="str">
        <f t="shared" si="3"/>
        <v/>
      </c>
      <c r="J31" s="44" t="str">
        <f t="shared" si="3"/>
        <v/>
      </c>
      <c r="K31" s="44">
        <f t="shared" si="3"/>
        <v>5.2770448548812663E-3</v>
      </c>
      <c r="L31" s="44" t="str">
        <f t="shared" si="3"/>
        <v/>
      </c>
      <c r="M31" s="44" t="str">
        <f t="shared" si="3"/>
        <v/>
      </c>
      <c r="N31" s="43">
        <v>88</v>
      </c>
      <c r="O31" s="43">
        <v>117</v>
      </c>
      <c r="P31" s="43">
        <v>153</v>
      </c>
      <c r="Q31" s="43" t="s">
        <v>245</v>
      </c>
      <c r="R31" s="43">
        <v>19</v>
      </c>
      <c r="S31" s="43" t="s">
        <v>245</v>
      </c>
      <c r="T31" s="43" t="s">
        <v>245</v>
      </c>
      <c r="U31" s="43">
        <v>2</v>
      </c>
      <c r="V31" s="43" t="s">
        <v>245</v>
      </c>
      <c r="W31" s="43" t="s">
        <v>245</v>
      </c>
      <c r="X31" s="43">
        <v>379</v>
      </c>
      <c r="Y31" s="43">
        <v>41</v>
      </c>
      <c r="Z31" s="39">
        <v>4724.68</v>
      </c>
      <c r="AA31" s="46">
        <f t="shared" si="2"/>
        <v>8.0217072902291797E-2</v>
      </c>
      <c r="AB31" s="47">
        <v>913523</v>
      </c>
      <c r="AC31" s="42">
        <v>543619</v>
      </c>
    </row>
    <row r="32" spans="1:29" ht="24">
      <c r="A32" s="39">
        <v>31</v>
      </c>
      <c r="B32" s="43" t="s">
        <v>544</v>
      </c>
      <c r="C32" s="43" t="str">
        <f t="shared" si="0"/>
        <v>ローソン</v>
      </c>
      <c r="D32" s="44">
        <f t="shared" si="4"/>
        <v>0.16666666666666666</v>
      </c>
      <c r="E32" s="44">
        <f t="shared" si="4"/>
        <v>0.27519379844961239</v>
      </c>
      <c r="F32" s="44">
        <f t="shared" si="4"/>
        <v>0.53488372093023251</v>
      </c>
      <c r="G32" s="44" t="str">
        <f t="shared" si="4"/>
        <v/>
      </c>
      <c r="H32" s="44" t="str">
        <f t="shared" si="4"/>
        <v/>
      </c>
      <c r="I32" s="44" t="str">
        <f t="shared" si="3"/>
        <v/>
      </c>
      <c r="J32" s="44" t="str">
        <f t="shared" si="3"/>
        <v/>
      </c>
      <c r="K32" s="44" t="str">
        <f t="shared" si="3"/>
        <v/>
      </c>
      <c r="L32" s="44" t="str">
        <f t="shared" si="3"/>
        <v/>
      </c>
      <c r="M32" s="44">
        <f t="shared" si="3"/>
        <v>2.3255813953488372E-2</v>
      </c>
      <c r="N32" s="43">
        <v>43</v>
      </c>
      <c r="O32" s="43">
        <v>71</v>
      </c>
      <c r="P32" s="43">
        <v>138</v>
      </c>
      <c r="Q32" s="43" t="s">
        <v>245</v>
      </c>
      <c r="R32" s="43" t="s">
        <v>245</v>
      </c>
      <c r="S32" s="43" t="s">
        <v>245</v>
      </c>
      <c r="T32" s="43" t="s">
        <v>245</v>
      </c>
      <c r="U32" s="43" t="s">
        <v>245</v>
      </c>
      <c r="V32" s="43" t="s">
        <v>245</v>
      </c>
      <c r="W32" s="43">
        <v>6</v>
      </c>
      <c r="X32" s="43">
        <v>258</v>
      </c>
      <c r="Y32" s="43">
        <v>47</v>
      </c>
      <c r="Z32" s="39">
        <v>3507.14</v>
      </c>
      <c r="AA32" s="46">
        <f t="shared" si="2"/>
        <v>7.3564214716264537E-2</v>
      </c>
      <c r="AB32" s="47">
        <v>548562</v>
      </c>
      <c r="AC32" s="42">
        <v>346392</v>
      </c>
    </row>
    <row r="33" spans="1:29" ht="24">
      <c r="A33" s="39">
        <v>32</v>
      </c>
      <c r="B33" s="43" t="s">
        <v>545</v>
      </c>
      <c r="C33" s="43" t="str">
        <f t="shared" si="0"/>
        <v>ローソン</v>
      </c>
      <c r="D33" s="44">
        <f t="shared" si="4"/>
        <v>0.21428571428571427</v>
      </c>
      <c r="E33" s="44">
        <f t="shared" si="4"/>
        <v>0.2392857142857143</v>
      </c>
      <c r="F33" s="44">
        <f t="shared" si="4"/>
        <v>0.51071428571428568</v>
      </c>
      <c r="G33" s="44" t="str">
        <f t="shared" si="4"/>
        <v/>
      </c>
      <c r="H33" s="44">
        <f t="shared" si="4"/>
        <v>3.5714285714285713E-3</v>
      </c>
      <c r="I33" s="44" t="str">
        <f t="shared" si="3"/>
        <v/>
      </c>
      <c r="J33" s="44" t="str">
        <f t="shared" si="3"/>
        <v/>
      </c>
      <c r="K33" s="44" t="str">
        <f t="shared" si="3"/>
        <v/>
      </c>
      <c r="L33" s="44" t="str">
        <f t="shared" si="3"/>
        <v/>
      </c>
      <c r="M33" s="44">
        <f t="shared" si="3"/>
        <v>3.214285714285714E-2</v>
      </c>
      <c r="N33" s="43">
        <v>60</v>
      </c>
      <c r="O33" s="43">
        <v>67</v>
      </c>
      <c r="P33" s="43">
        <v>143</v>
      </c>
      <c r="Q33" s="43" t="s">
        <v>245</v>
      </c>
      <c r="R33" s="43">
        <v>1</v>
      </c>
      <c r="S33" s="43" t="s">
        <v>245</v>
      </c>
      <c r="T33" s="43" t="s">
        <v>245</v>
      </c>
      <c r="U33" s="43" t="s">
        <v>245</v>
      </c>
      <c r="V33" s="43" t="s">
        <v>245</v>
      </c>
      <c r="W33" s="43">
        <v>9</v>
      </c>
      <c r="X33" s="43">
        <v>280</v>
      </c>
      <c r="Y33" s="43">
        <v>46</v>
      </c>
      <c r="Z33" s="39">
        <v>6707.7</v>
      </c>
      <c r="AA33" s="46">
        <f t="shared" si="2"/>
        <v>4.1743071395560327E-2</v>
      </c>
      <c r="AB33" s="47">
        <v>664807</v>
      </c>
      <c r="AC33" s="42">
        <v>409442</v>
      </c>
    </row>
    <row r="34" spans="1:29" ht="24">
      <c r="A34" s="39">
        <v>33</v>
      </c>
      <c r="B34" s="43" t="s">
        <v>546</v>
      </c>
      <c r="C34" s="43" t="str">
        <f t="shared" si="0"/>
        <v>セブン</v>
      </c>
      <c r="D34" s="44">
        <f t="shared" si="4"/>
        <v>0.39552238805970147</v>
      </c>
      <c r="E34" s="44">
        <f t="shared" si="4"/>
        <v>0.29601990049751242</v>
      </c>
      <c r="F34" s="44">
        <f t="shared" si="4"/>
        <v>0.27238805970149255</v>
      </c>
      <c r="G34" s="44" t="str">
        <f t="shared" si="4"/>
        <v/>
      </c>
      <c r="H34" s="44">
        <f t="shared" si="4"/>
        <v>1.8656716417910446E-2</v>
      </c>
      <c r="I34" s="44" t="str">
        <f t="shared" si="3"/>
        <v/>
      </c>
      <c r="J34" s="44" t="str">
        <f t="shared" si="3"/>
        <v/>
      </c>
      <c r="K34" s="44">
        <f t="shared" si="3"/>
        <v>2.4875621890547263E-3</v>
      </c>
      <c r="L34" s="44" t="str">
        <f t="shared" si="3"/>
        <v/>
      </c>
      <c r="M34" s="44">
        <f t="shared" si="3"/>
        <v>1.4925373134328358E-2</v>
      </c>
      <c r="N34" s="43">
        <v>318</v>
      </c>
      <c r="O34" s="43">
        <v>238</v>
      </c>
      <c r="P34" s="43">
        <v>219</v>
      </c>
      <c r="Q34" s="43" t="s">
        <v>245</v>
      </c>
      <c r="R34" s="43">
        <v>15</v>
      </c>
      <c r="S34" s="43" t="s">
        <v>245</v>
      </c>
      <c r="T34" s="43" t="s">
        <v>245</v>
      </c>
      <c r="U34" s="43">
        <v>2</v>
      </c>
      <c r="V34" s="43" t="s">
        <v>245</v>
      </c>
      <c r="W34" s="43">
        <v>12</v>
      </c>
      <c r="X34" s="43">
        <v>804</v>
      </c>
      <c r="Y34" s="43">
        <v>21</v>
      </c>
      <c r="Z34" s="39">
        <v>7114.33</v>
      </c>
      <c r="AA34" s="46">
        <f t="shared" si="2"/>
        <v>0.1130113447084968</v>
      </c>
      <c r="AB34" s="47">
        <v>1875759</v>
      </c>
      <c r="AC34" s="42">
        <v>1165033</v>
      </c>
    </row>
    <row r="35" spans="1:29" ht="24">
      <c r="A35" s="39">
        <v>34</v>
      </c>
      <c r="B35" s="43" t="s">
        <v>547</v>
      </c>
      <c r="C35" s="43" t="str">
        <f t="shared" si="0"/>
        <v>セブン</v>
      </c>
      <c r="D35" s="44">
        <f t="shared" si="4"/>
        <v>0.50760135135135132</v>
      </c>
      <c r="E35" s="44">
        <f t="shared" si="4"/>
        <v>0.22804054054054054</v>
      </c>
      <c r="F35" s="44">
        <f t="shared" si="4"/>
        <v>0.20861486486486486</v>
      </c>
      <c r="G35" s="44" t="str">
        <f t="shared" si="4"/>
        <v/>
      </c>
      <c r="H35" s="44">
        <f t="shared" si="4"/>
        <v>2.6182432432432432E-2</v>
      </c>
      <c r="I35" s="44" t="str">
        <f t="shared" si="3"/>
        <v/>
      </c>
      <c r="J35" s="44" t="str">
        <f t="shared" si="3"/>
        <v/>
      </c>
      <c r="K35" s="44" t="str">
        <f t="shared" si="3"/>
        <v/>
      </c>
      <c r="L35" s="44" t="str">
        <f t="shared" si="3"/>
        <v/>
      </c>
      <c r="M35" s="44">
        <f t="shared" si="3"/>
        <v>2.9560810810810811E-2</v>
      </c>
      <c r="N35" s="43">
        <v>601</v>
      </c>
      <c r="O35" s="43">
        <v>270</v>
      </c>
      <c r="P35" s="43">
        <v>247</v>
      </c>
      <c r="Q35" s="43" t="s">
        <v>245</v>
      </c>
      <c r="R35" s="43">
        <v>31</v>
      </c>
      <c r="S35" s="43" t="s">
        <v>245</v>
      </c>
      <c r="T35" s="43" t="s">
        <v>245</v>
      </c>
      <c r="U35" s="43" t="s">
        <v>245</v>
      </c>
      <c r="V35" s="43" t="s">
        <v>245</v>
      </c>
      <c r="W35" s="43">
        <v>35</v>
      </c>
      <c r="X35" s="45">
        <v>1184</v>
      </c>
      <c r="Y35" s="43">
        <v>13</v>
      </c>
      <c r="Z35" s="39">
        <v>8479.2199999999993</v>
      </c>
      <c r="AA35" s="46">
        <f t="shared" si="2"/>
        <v>0.13963548533945341</v>
      </c>
      <c r="AB35" s="47">
        <v>2779314</v>
      </c>
      <c r="AC35" s="42">
        <v>1466059</v>
      </c>
    </row>
    <row r="36" spans="1:29" ht="24">
      <c r="A36" s="39">
        <v>35</v>
      </c>
      <c r="B36" s="43" t="s">
        <v>548</v>
      </c>
      <c r="C36" s="43" t="str">
        <f t="shared" si="0"/>
        <v>セブン</v>
      </c>
      <c r="D36" s="44">
        <f t="shared" si="4"/>
        <v>0.58259325044404975</v>
      </c>
      <c r="E36" s="44">
        <f t="shared" si="4"/>
        <v>0.16341030195381884</v>
      </c>
      <c r="F36" s="44">
        <f t="shared" si="4"/>
        <v>0.21669626998223801</v>
      </c>
      <c r="G36" s="44" t="str">
        <f t="shared" si="4"/>
        <v/>
      </c>
      <c r="H36" s="44">
        <f t="shared" si="4"/>
        <v>1.0657193605683837E-2</v>
      </c>
      <c r="I36" s="44" t="str">
        <f t="shared" si="3"/>
        <v/>
      </c>
      <c r="J36" s="44" t="str">
        <f t="shared" si="3"/>
        <v/>
      </c>
      <c r="K36" s="44" t="str">
        <f t="shared" si="3"/>
        <v/>
      </c>
      <c r="L36" s="44" t="str">
        <f t="shared" si="3"/>
        <v/>
      </c>
      <c r="M36" s="44">
        <f t="shared" si="3"/>
        <v>2.664298401420959E-2</v>
      </c>
      <c r="N36" s="43">
        <v>328</v>
      </c>
      <c r="O36" s="43">
        <v>92</v>
      </c>
      <c r="P36" s="43">
        <v>122</v>
      </c>
      <c r="Q36" s="43" t="s">
        <v>245</v>
      </c>
      <c r="R36" s="43">
        <v>6</v>
      </c>
      <c r="S36" s="43" t="s">
        <v>245</v>
      </c>
      <c r="T36" s="43" t="s">
        <v>245</v>
      </c>
      <c r="U36" s="43" t="s">
        <v>245</v>
      </c>
      <c r="V36" s="43" t="s">
        <v>245</v>
      </c>
      <c r="W36" s="43">
        <v>15</v>
      </c>
      <c r="X36" s="43">
        <v>563</v>
      </c>
      <c r="Y36" s="43">
        <v>29</v>
      </c>
      <c r="Z36" s="39">
        <v>6112.55</v>
      </c>
      <c r="AA36" s="46">
        <f t="shared" si="2"/>
        <v>9.2105586048375876E-2</v>
      </c>
      <c r="AB36" s="47">
        <v>1327452</v>
      </c>
      <c r="AC36" s="42">
        <v>818542</v>
      </c>
    </row>
    <row r="37" spans="1:29" ht="24">
      <c r="A37" s="39">
        <v>36</v>
      </c>
      <c r="B37" s="43" t="s">
        <v>549</v>
      </c>
      <c r="C37" s="43" t="str">
        <f t="shared" si="0"/>
        <v>ローソン</v>
      </c>
      <c r="D37" s="44">
        <f t="shared" si="4"/>
        <v>0.25155279503105588</v>
      </c>
      <c r="E37" s="44">
        <f t="shared" si="4"/>
        <v>0.2608695652173913</v>
      </c>
      <c r="F37" s="44">
        <f t="shared" si="4"/>
        <v>0.41925465838509318</v>
      </c>
      <c r="G37" s="44">
        <f t="shared" si="4"/>
        <v>5.9006211180124224E-2</v>
      </c>
      <c r="H37" s="44">
        <f t="shared" si="4"/>
        <v>9.316770186335404E-3</v>
      </c>
      <c r="I37" s="44" t="str">
        <f t="shared" si="3"/>
        <v/>
      </c>
      <c r="J37" s="44" t="str">
        <f t="shared" si="3"/>
        <v/>
      </c>
      <c r="K37" s="44" t="str">
        <f t="shared" si="3"/>
        <v/>
      </c>
      <c r="L37" s="44" t="str">
        <f t="shared" si="3"/>
        <v/>
      </c>
      <c r="M37" s="44" t="str">
        <f t="shared" si="3"/>
        <v/>
      </c>
      <c r="N37" s="43">
        <v>81</v>
      </c>
      <c r="O37" s="43">
        <v>84</v>
      </c>
      <c r="P37" s="43">
        <v>135</v>
      </c>
      <c r="Q37" s="43">
        <v>19</v>
      </c>
      <c r="R37" s="43">
        <v>3</v>
      </c>
      <c r="S37" s="43" t="s">
        <v>245</v>
      </c>
      <c r="T37" s="43" t="s">
        <v>245</v>
      </c>
      <c r="U37" s="43" t="s">
        <v>245</v>
      </c>
      <c r="V37" s="43" t="s">
        <v>245</v>
      </c>
      <c r="W37" s="43" t="s">
        <v>245</v>
      </c>
      <c r="X37" s="43">
        <v>322</v>
      </c>
      <c r="Y37" s="43">
        <v>44</v>
      </c>
      <c r="Z37" s="39">
        <v>4146.99</v>
      </c>
      <c r="AA37" s="46">
        <f t="shared" si="2"/>
        <v>7.7646678675376599E-2</v>
      </c>
      <c r="AB37" s="47">
        <v>711843</v>
      </c>
      <c r="AC37" s="42">
        <v>456887</v>
      </c>
    </row>
    <row r="38" spans="1:29" ht="24">
      <c r="A38" s="39">
        <v>37</v>
      </c>
      <c r="B38" s="43" t="s">
        <v>550</v>
      </c>
      <c r="C38" s="43" t="str">
        <f t="shared" si="0"/>
        <v>ローソン</v>
      </c>
      <c r="D38" s="44">
        <f t="shared" si="4"/>
        <v>0.25980392156862747</v>
      </c>
      <c r="E38" s="44">
        <f t="shared" si="4"/>
        <v>0.3014705882352941</v>
      </c>
      <c r="F38" s="44">
        <f t="shared" si="4"/>
        <v>0.32598039215686275</v>
      </c>
      <c r="G38" s="44">
        <f t="shared" si="4"/>
        <v>7.5980392156862739E-2</v>
      </c>
      <c r="H38" s="44">
        <f t="shared" si="4"/>
        <v>3.6764705882352942E-2</v>
      </c>
      <c r="I38" s="44" t="str">
        <f t="shared" si="3"/>
        <v/>
      </c>
      <c r="J38" s="44" t="str">
        <f t="shared" si="3"/>
        <v/>
      </c>
      <c r="K38" s="44" t="str">
        <f t="shared" si="3"/>
        <v/>
      </c>
      <c r="L38" s="44" t="str">
        <f t="shared" si="3"/>
        <v/>
      </c>
      <c r="M38" s="44" t="str">
        <f t="shared" si="3"/>
        <v/>
      </c>
      <c r="N38" s="43">
        <v>106</v>
      </c>
      <c r="O38" s="43">
        <v>123</v>
      </c>
      <c r="P38" s="43">
        <v>133</v>
      </c>
      <c r="Q38" s="43">
        <v>31</v>
      </c>
      <c r="R38" s="43">
        <v>15</v>
      </c>
      <c r="S38" s="43" t="s">
        <v>245</v>
      </c>
      <c r="T38" s="43" t="s">
        <v>245</v>
      </c>
      <c r="U38" s="43" t="s">
        <v>245</v>
      </c>
      <c r="V38" s="43" t="s">
        <v>245</v>
      </c>
      <c r="W38" s="43" t="s">
        <v>245</v>
      </c>
      <c r="X38" s="43">
        <v>408</v>
      </c>
      <c r="Y38" s="43">
        <v>40</v>
      </c>
      <c r="Z38" s="39">
        <v>1876.92</v>
      </c>
      <c r="AA38" s="46">
        <f t="shared" si="2"/>
        <v>0.21737740553673038</v>
      </c>
      <c r="AB38" s="47">
        <v>942035</v>
      </c>
      <c r="AC38" s="42">
        <v>593067</v>
      </c>
    </row>
    <row r="39" spans="1:29" ht="24">
      <c r="A39" s="39">
        <v>38</v>
      </c>
      <c r="B39" s="43" t="s">
        <v>551</v>
      </c>
      <c r="C39" s="43" t="str">
        <f t="shared" si="0"/>
        <v>ファミリー</v>
      </c>
      <c r="D39" s="44">
        <f t="shared" si="4"/>
        <v>0.21232876712328766</v>
      </c>
      <c r="E39" s="44">
        <f t="shared" si="4"/>
        <v>0.40068493150684931</v>
      </c>
      <c r="F39" s="44">
        <f t="shared" si="4"/>
        <v>0.36301369863013699</v>
      </c>
      <c r="G39" s="44">
        <f t="shared" si="4"/>
        <v>1.1986301369863013E-2</v>
      </c>
      <c r="H39" s="44">
        <f t="shared" si="4"/>
        <v>1.0273972602739725E-2</v>
      </c>
      <c r="I39" s="44" t="str">
        <f t="shared" si="3"/>
        <v/>
      </c>
      <c r="J39" s="44" t="str">
        <f t="shared" si="3"/>
        <v/>
      </c>
      <c r="K39" s="44" t="str">
        <f t="shared" si="3"/>
        <v/>
      </c>
      <c r="L39" s="44" t="str">
        <f t="shared" si="3"/>
        <v/>
      </c>
      <c r="M39" s="44">
        <f t="shared" si="3"/>
        <v>1.7123287671232876E-3</v>
      </c>
      <c r="N39" s="43">
        <v>124</v>
      </c>
      <c r="O39" s="43">
        <v>234</v>
      </c>
      <c r="P39" s="43">
        <v>212</v>
      </c>
      <c r="Q39" s="43">
        <v>7</v>
      </c>
      <c r="R39" s="43">
        <v>6</v>
      </c>
      <c r="S39" s="43" t="s">
        <v>245</v>
      </c>
      <c r="T39" s="43" t="s">
        <v>245</v>
      </c>
      <c r="U39" s="43" t="s">
        <v>245</v>
      </c>
      <c r="V39" s="43" t="s">
        <v>245</v>
      </c>
      <c r="W39" s="43">
        <v>1</v>
      </c>
      <c r="X39" s="43">
        <v>584</v>
      </c>
      <c r="Y39" s="43">
        <v>27</v>
      </c>
      <c r="Z39" s="39">
        <v>5676.12</v>
      </c>
      <c r="AA39" s="46">
        <f t="shared" si="2"/>
        <v>0.10288718349858707</v>
      </c>
      <c r="AB39" s="47">
        <v>1320782</v>
      </c>
      <c r="AC39" s="42">
        <v>746220</v>
      </c>
    </row>
    <row r="40" spans="1:29" ht="24">
      <c r="A40" s="39">
        <v>39</v>
      </c>
      <c r="B40" s="43" t="s">
        <v>552</v>
      </c>
      <c r="C40" s="43" t="str">
        <f t="shared" si="0"/>
        <v>ローソン</v>
      </c>
      <c r="D40" s="44">
        <f t="shared" si="4"/>
        <v>0.14634146341463414</v>
      </c>
      <c r="E40" s="44">
        <f t="shared" si="4"/>
        <v>0.36933797909407667</v>
      </c>
      <c r="F40" s="44">
        <f t="shared" si="4"/>
        <v>0.48432055749128922</v>
      </c>
      <c r="G40" s="44" t="str">
        <f t="shared" si="4"/>
        <v/>
      </c>
      <c r="H40" s="44" t="str">
        <f t="shared" si="4"/>
        <v/>
      </c>
      <c r="I40" s="44" t="str">
        <f t="shared" si="3"/>
        <v/>
      </c>
      <c r="J40" s="44" t="str">
        <f t="shared" si="3"/>
        <v/>
      </c>
      <c r="K40" s="44" t="str">
        <f t="shared" si="3"/>
        <v/>
      </c>
      <c r="L40" s="44" t="str">
        <f t="shared" si="3"/>
        <v/>
      </c>
      <c r="M40" s="44" t="str">
        <f t="shared" si="3"/>
        <v/>
      </c>
      <c r="N40" s="43">
        <v>42</v>
      </c>
      <c r="O40" s="43">
        <v>106</v>
      </c>
      <c r="P40" s="43">
        <v>139</v>
      </c>
      <c r="Q40" s="43" t="s">
        <v>245</v>
      </c>
      <c r="R40" s="43" t="s">
        <v>245</v>
      </c>
      <c r="S40" s="43" t="s">
        <v>245</v>
      </c>
      <c r="T40" s="43" t="s">
        <v>245</v>
      </c>
      <c r="U40" s="43" t="s">
        <v>245</v>
      </c>
      <c r="V40" s="43" t="s">
        <v>245</v>
      </c>
      <c r="W40" s="43" t="s">
        <v>245</v>
      </c>
      <c r="X40" s="43">
        <v>287</v>
      </c>
      <c r="Y40" s="43">
        <v>45</v>
      </c>
      <c r="Z40" s="39">
        <v>7103.6</v>
      </c>
      <c r="AA40" s="46">
        <f t="shared" si="2"/>
        <v>4.0402049664958611E-2</v>
      </c>
      <c r="AB40" s="47">
        <v>684049</v>
      </c>
      <c r="AC40" s="42">
        <v>396914</v>
      </c>
    </row>
    <row r="41" spans="1:29" ht="24">
      <c r="A41" s="39">
        <v>40</v>
      </c>
      <c r="B41" s="43" t="s">
        <v>553</v>
      </c>
      <c r="C41" s="43" t="str">
        <f t="shared" si="0"/>
        <v>セブン</v>
      </c>
      <c r="D41" s="44">
        <f t="shared" si="4"/>
        <v>0.44149164166309474</v>
      </c>
      <c r="E41" s="44">
        <f t="shared" si="4"/>
        <v>0.2284612087441063</v>
      </c>
      <c r="F41" s="44">
        <f t="shared" si="4"/>
        <v>0.22117445349335618</v>
      </c>
      <c r="G41" s="44">
        <f t="shared" si="4"/>
        <v>5.1435919417059578E-2</v>
      </c>
      <c r="H41" s="44">
        <f t="shared" si="4"/>
        <v>3.0861551650235748E-2</v>
      </c>
      <c r="I41" s="44" t="str">
        <f t="shared" si="3"/>
        <v/>
      </c>
      <c r="J41" s="44" t="str">
        <f t="shared" si="3"/>
        <v/>
      </c>
      <c r="K41" s="44">
        <f t="shared" si="3"/>
        <v>8.5726532361765969E-3</v>
      </c>
      <c r="L41" s="44" t="str">
        <f t="shared" si="3"/>
        <v/>
      </c>
      <c r="M41" s="44">
        <f t="shared" si="3"/>
        <v>1.8002571795970854E-2</v>
      </c>
      <c r="N41" s="45">
        <v>1030</v>
      </c>
      <c r="O41" s="43">
        <v>533</v>
      </c>
      <c r="P41" s="43">
        <v>516</v>
      </c>
      <c r="Q41" s="43">
        <v>120</v>
      </c>
      <c r="R41" s="43">
        <v>72</v>
      </c>
      <c r="S41" s="43" t="s">
        <v>245</v>
      </c>
      <c r="T41" s="43" t="s">
        <v>245</v>
      </c>
      <c r="U41" s="43">
        <v>20</v>
      </c>
      <c r="V41" s="43" t="s">
        <v>245</v>
      </c>
      <c r="W41" s="43">
        <v>42</v>
      </c>
      <c r="X41" s="45">
        <v>2333</v>
      </c>
      <c r="Y41" s="43">
        <v>8</v>
      </c>
      <c r="Z41" s="39">
        <v>4986.8599999999997</v>
      </c>
      <c r="AA41" s="46">
        <f t="shared" si="2"/>
        <v>0.46782945580986834</v>
      </c>
      <c r="AB41" s="47">
        <v>5123371</v>
      </c>
      <c r="AC41" s="42">
        <v>2633441</v>
      </c>
    </row>
    <row r="42" spans="1:29" ht="24">
      <c r="A42" s="39">
        <v>41</v>
      </c>
      <c r="B42" s="43" t="s">
        <v>554</v>
      </c>
      <c r="C42" s="43" t="str">
        <f t="shared" si="0"/>
        <v>セブン</v>
      </c>
      <c r="D42" s="44">
        <f t="shared" si="4"/>
        <v>0.51515151515151514</v>
      </c>
      <c r="E42" s="44">
        <f t="shared" si="4"/>
        <v>0.20110192837465565</v>
      </c>
      <c r="F42" s="44">
        <f t="shared" si="4"/>
        <v>0.20661157024793389</v>
      </c>
      <c r="G42" s="44">
        <f t="shared" si="4"/>
        <v>3.3057851239669422E-2</v>
      </c>
      <c r="H42" s="44">
        <f t="shared" si="4"/>
        <v>3.0303030303030304E-2</v>
      </c>
      <c r="I42" s="44" t="str">
        <f t="shared" si="3"/>
        <v/>
      </c>
      <c r="J42" s="44" t="str">
        <f t="shared" si="3"/>
        <v/>
      </c>
      <c r="K42" s="44">
        <f t="shared" si="3"/>
        <v>2.7548209366391185E-3</v>
      </c>
      <c r="L42" s="44" t="str">
        <f t="shared" si="3"/>
        <v/>
      </c>
      <c r="M42" s="44">
        <f t="shared" si="3"/>
        <v>1.1019283746556474E-2</v>
      </c>
      <c r="N42" s="43">
        <v>187</v>
      </c>
      <c r="O42" s="43">
        <v>73</v>
      </c>
      <c r="P42" s="43">
        <v>75</v>
      </c>
      <c r="Q42" s="43">
        <v>12</v>
      </c>
      <c r="R42" s="43">
        <v>11</v>
      </c>
      <c r="S42" s="43" t="s">
        <v>245</v>
      </c>
      <c r="T42" s="43" t="s">
        <v>245</v>
      </c>
      <c r="U42" s="43">
        <v>1</v>
      </c>
      <c r="V42" s="43" t="s">
        <v>245</v>
      </c>
      <c r="W42" s="43">
        <v>4</v>
      </c>
      <c r="X42" s="43">
        <v>363</v>
      </c>
      <c r="Y42" s="43">
        <v>42</v>
      </c>
      <c r="Z42" s="39">
        <v>2440.67</v>
      </c>
      <c r="AA42" s="46">
        <f t="shared" si="2"/>
        <v>0.1487296521037256</v>
      </c>
      <c r="AB42" s="47">
        <v>805721</v>
      </c>
      <c r="AC42" s="42">
        <v>511718</v>
      </c>
    </row>
    <row r="43" spans="1:29" ht="24">
      <c r="A43" s="39">
        <v>42</v>
      </c>
      <c r="B43" s="43" t="s">
        <v>555</v>
      </c>
      <c r="C43" s="43" t="str">
        <f t="shared" si="0"/>
        <v>セブン</v>
      </c>
      <c r="D43" s="44">
        <f t="shared" si="4"/>
        <v>0.38931297709923662</v>
      </c>
      <c r="E43" s="44">
        <f t="shared" si="4"/>
        <v>0.2919847328244275</v>
      </c>
      <c r="F43" s="44">
        <f t="shared" si="4"/>
        <v>0.21374045801526717</v>
      </c>
      <c r="G43" s="44" t="str">
        <f t="shared" si="4"/>
        <v/>
      </c>
      <c r="H43" s="44">
        <f t="shared" si="4"/>
        <v>8.5877862595419852E-2</v>
      </c>
      <c r="I43" s="44" t="str">
        <f t="shared" si="3"/>
        <v/>
      </c>
      <c r="J43" s="44" t="str">
        <f t="shared" si="3"/>
        <v/>
      </c>
      <c r="K43" s="44" t="str">
        <f t="shared" si="3"/>
        <v/>
      </c>
      <c r="L43" s="44" t="str">
        <f t="shared" si="3"/>
        <v/>
      </c>
      <c r="M43" s="44">
        <f t="shared" si="3"/>
        <v>1.9083969465648856E-2</v>
      </c>
      <c r="N43" s="43">
        <v>204</v>
      </c>
      <c r="O43" s="43">
        <v>153</v>
      </c>
      <c r="P43" s="43">
        <v>112</v>
      </c>
      <c r="Q43" s="43" t="s">
        <v>245</v>
      </c>
      <c r="R43" s="43">
        <v>45</v>
      </c>
      <c r="S43" s="43" t="s">
        <v>245</v>
      </c>
      <c r="T43" s="43" t="s">
        <v>245</v>
      </c>
      <c r="U43" s="43" t="s">
        <v>245</v>
      </c>
      <c r="V43" s="43" t="s">
        <v>245</v>
      </c>
      <c r="W43" s="43">
        <v>10</v>
      </c>
      <c r="X43" s="43">
        <v>524</v>
      </c>
      <c r="Y43" s="43">
        <v>31</v>
      </c>
      <c r="Z43" s="39">
        <v>4130.9799999999996</v>
      </c>
      <c r="AA43" s="46">
        <f t="shared" si="2"/>
        <v>0.12684641416806666</v>
      </c>
      <c r="AB43" s="47">
        <v>1296657</v>
      </c>
      <c r="AC43" s="42">
        <v>700942</v>
      </c>
    </row>
    <row r="44" spans="1:29" ht="24">
      <c r="A44" s="39">
        <v>43</v>
      </c>
      <c r="B44" s="43" t="s">
        <v>556</v>
      </c>
      <c r="C44" s="43" t="str">
        <f t="shared" si="0"/>
        <v>セブン</v>
      </c>
      <c r="D44" s="44">
        <f t="shared" si="4"/>
        <v>0.451693851944793</v>
      </c>
      <c r="E44" s="44">
        <f t="shared" si="4"/>
        <v>0.25595984943538269</v>
      </c>
      <c r="F44" s="44">
        <f t="shared" si="4"/>
        <v>0.19949811794228356</v>
      </c>
      <c r="G44" s="44" t="str">
        <f t="shared" si="4"/>
        <v/>
      </c>
      <c r="H44" s="44">
        <f t="shared" si="4"/>
        <v>6.6499372647427848E-2</v>
      </c>
      <c r="I44" s="44" t="str">
        <f t="shared" si="3"/>
        <v/>
      </c>
      <c r="J44" s="44" t="str">
        <f t="shared" si="3"/>
        <v/>
      </c>
      <c r="K44" s="44">
        <f t="shared" si="3"/>
        <v>1.3801756587202008E-2</v>
      </c>
      <c r="L44" s="44" t="str">
        <f t="shared" si="3"/>
        <v/>
      </c>
      <c r="M44" s="44">
        <f t="shared" si="3"/>
        <v>1.2547051442910916E-2</v>
      </c>
      <c r="N44" s="43">
        <v>360</v>
      </c>
      <c r="O44" s="43">
        <v>204</v>
      </c>
      <c r="P44" s="43">
        <v>159</v>
      </c>
      <c r="Q44" s="43" t="s">
        <v>245</v>
      </c>
      <c r="R44" s="43">
        <v>53</v>
      </c>
      <c r="S44" s="43" t="s">
        <v>245</v>
      </c>
      <c r="T44" s="43" t="s">
        <v>245</v>
      </c>
      <c r="U44" s="43">
        <v>11</v>
      </c>
      <c r="V44" s="43" t="s">
        <v>245</v>
      </c>
      <c r="W44" s="43">
        <v>10</v>
      </c>
      <c r="X44" s="43">
        <v>797</v>
      </c>
      <c r="Y44" s="43">
        <v>23</v>
      </c>
      <c r="Z44" s="39">
        <v>7409.39</v>
      </c>
      <c r="AA44" s="46">
        <f t="shared" si="2"/>
        <v>0.10756620990391921</v>
      </c>
      <c r="AB44" s="47">
        <v>1727902</v>
      </c>
      <c r="AC44" s="42">
        <v>1042520</v>
      </c>
    </row>
    <row r="45" spans="1:29" ht="24">
      <c r="A45" s="39">
        <v>44</v>
      </c>
      <c r="B45" s="43" t="s">
        <v>557</v>
      </c>
      <c r="C45" s="43" t="str">
        <f t="shared" si="0"/>
        <v>ローソン</v>
      </c>
      <c r="D45" s="44">
        <f t="shared" si="4"/>
        <v>0.35477582846003897</v>
      </c>
      <c r="E45" s="44">
        <f t="shared" si="4"/>
        <v>0.23391812865497075</v>
      </c>
      <c r="F45" s="44">
        <f t="shared" si="4"/>
        <v>0.37621832358674462</v>
      </c>
      <c r="G45" s="44">
        <f t="shared" si="4"/>
        <v>5.8479532163742687E-3</v>
      </c>
      <c r="H45" s="44">
        <f t="shared" si="4"/>
        <v>2.3391812865497075E-2</v>
      </c>
      <c r="I45" s="44" t="str">
        <f t="shared" si="3"/>
        <v/>
      </c>
      <c r="J45" s="44" t="str">
        <f t="shared" si="3"/>
        <v/>
      </c>
      <c r="K45" s="44">
        <f t="shared" si="3"/>
        <v>1.9493177387914229E-3</v>
      </c>
      <c r="L45" s="44" t="str">
        <f t="shared" si="3"/>
        <v/>
      </c>
      <c r="M45" s="44">
        <f t="shared" si="3"/>
        <v>3.8986354775828458E-3</v>
      </c>
      <c r="N45" s="43">
        <v>182</v>
      </c>
      <c r="O45" s="43">
        <v>120</v>
      </c>
      <c r="P45" s="43">
        <v>193</v>
      </c>
      <c r="Q45" s="43">
        <v>3</v>
      </c>
      <c r="R45" s="43">
        <v>12</v>
      </c>
      <c r="S45" s="43" t="s">
        <v>245</v>
      </c>
      <c r="T45" s="43" t="s">
        <v>245</v>
      </c>
      <c r="U45" s="43">
        <v>1</v>
      </c>
      <c r="V45" s="43" t="s">
        <v>245</v>
      </c>
      <c r="W45" s="43">
        <v>2</v>
      </c>
      <c r="X45" s="43">
        <v>513</v>
      </c>
      <c r="Y45" s="43">
        <v>32</v>
      </c>
      <c r="Z45" s="39">
        <v>6340.7</v>
      </c>
      <c r="AA45" s="46">
        <f t="shared" si="2"/>
        <v>8.0905893671045781E-2</v>
      </c>
      <c r="AB45" s="47">
        <v>1113749</v>
      </c>
      <c r="AC45" s="42">
        <v>695046</v>
      </c>
    </row>
    <row r="46" spans="1:29" ht="24">
      <c r="A46" s="39">
        <v>45</v>
      </c>
      <c r="B46" s="43" t="s">
        <v>558</v>
      </c>
      <c r="C46" s="43" t="str">
        <f t="shared" si="0"/>
        <v>セブン</v>
      </c>
      <c r="D46" s="44">
        <f t="shared" si="4"/>
        <v>0.45622119815668205</v>
      </c>
      <c r="E46" s="44">
        <f t="shared" si="4"/>
        <v>0.2857142857142857</v>
      </c>
      <c r="F46" s="44">
        <f t="shared" si="4"/>
        <v>0.25576036866359447</v>
      </c>
      <c r="G46" s="44" t="str">
        <f t="shared" si="4"/>
        <v/>
      </c>
      <c r="H46" s="44">
        <f t="shared" si="4"/>
        <v>2.304147465437788E-3</v>
      </c>
      <c r="I46" s="44" t="str">
        <f t="shared" si="3"/>
        <v/>
      </c>
      <c r="J46" s="44" t="str">
        <f t="shared" si="3"/>
        <v/>
      </c>
      <c r="K46" s="44" t="str">
        <f t="shared" si="3"/>
        <v/>
      </c>
      <c r="L46" s="44" t="str">
        <f t="shared" si="3"/>
        <v/>
      </c>
      <c r="M46" s="44" t="str">
        <f t="shared" si="3"/>
        <v/>
      </c>
      <c r="N46" s="43">
        <v>198</v>
      </c>
      <c r="O46" s="43">
        <v>124</v>
      </c>
      <c r="P46" s="43">
        <v>111</v>
      </c>
      <c r="Q46" s="43" t="s">
        <v>245</v>
      </c>
      <c r="R46" s="43">
        <v>1</v>
      </c>
      <c r="S46" s="43" t="s">
        <v>245</v>
      </c>
      <c r="T46" s="43" t="s">
        <v>245</v>
      </c>
      <c r="U46" s="43" t="s">
        <v>245</v>
      </c>
      <c r="V46" s="43" t="s">
        <v>245</v>
      </c>
      <c r="W46" s="43" t="s">
        <v>245</v>
      </c>
      <c r="X46" s="43">
        <v>434</v>
      </c>
      <c r="Y46" s="43">
        <v>39</v>
      </c>
      <c r="Z46" s="39">
        <v>7735</v>
      </c>
      <c r="AA46" s="46">
        <f t="shared" si="2"/>
        <v>5.6108597285067875E-2</v>
      </c>
      <c r="AB46" s="47">
        <v>1060958</v>
      </c>
      <c r="AC46" s="42">
        <v>679692</v>
      </c>
    </row>
    <row r="47" spans="1:29" ht="24">
      <c r="A47" s="39">
        <v>46</v>
      </c>
      <c r="B47" s="43" t="s">
        <v>559</v>
      </c>
      <c r="C47" s="43" t="str">
        <f t="shared" si="0"/>
        <v>ファミリー</v>
      </c>
      <c r="D47" s="44">
        <f t="shared" si="4"/>
        <v>0.30375939849624062</v>
      </c>
      <c r="E47" s="44">
        <f t="shared" si="4"/>
        <v>0.39699248120300751</v>
      </c>
      <c r="F47" s="44">
        <f t="shared" si="4"/>
        <v>0.29924812030075187</v>
      </c>
      <c r="G47" s="44" t="str">
        <f t="shared" si="4"/>
        <v/>
      </c>
      <c r="H47" s="44" t="str">
        <f t="shared" si="4"/>
        <v/>
      </c>
      <c r="I47" s="44" t="str">
        <f t="shared" si="3"/>
        <v/>
      </c>
      <c r="J47" s="44" t="str">
        <f t="shared" si="3"/>
        <v/>
      </c>
      <c r="K47" s="44" t="str">
        <f t="shared" si="3"/>
        <v/>
      </c>
      <c r="L47" s="44" t="str">
        <f t="shared" si="3"/>
        <v/>
      </c>
      <c r="M47" s="44" t="str">
        <f t="shared" si="3"/>
        <v/>
      </c>
      <c r="N47" s="43">
        <v>202</v>
      </c>
      <c r="O47" s="43">
        <v>264</v>
      </c>
      <c r="P47" s="43">
        <v>199</v>
      </c>
      <c r="Q47" s="43" t="s">
        <v>245</v>
      </c>
      <c r="R47" s="43" t="s">
        <v>245</v>
      </c>
      <c r="S47" s="43" t="s">
        <v>245</v>
      </c>
      <c r="T47" s="43" t="s">
        <v>245</v>
      </c>
      <c r="U47" s="43" t="s">
        <v>245</v>
      </c>
      <c r="V47" s="43" t="s">
        <v>245</v>
      </c>
      <c r="W47" s="43" t="s">
        <v>245</v>
      </c>
      <c r="X47" s="43">
        <v>665</v>
      </c>
      <c r="Y47" s="43">
        <v>24</v>
      </c>
      <c r="Z47" s="39">
        <v>9186.42</v>
      </c>
      <c r="AA47" s="46">
        <f t="shared" si="2"/>
        <v>7.2389461836058003E-2</v>
      </c>
      <c r="AB47" s="47">
        <v>1576074</v>
      </c>
      <c r="AC47" s="42">
        <v>959298</v>
      </c>
    </row>
    <row r="48" spans="1:29" ht="24">
      <c r="A48" s="39">
        <v>47</v>
      </c>
      <c r="B48" s="43" t="s">
        <v>560</v>
      </c>
      <c r="C48" s="43" t="str">
        <f t="shared" si="0"/>
        <v>ファミリー</v>
      </c>
      <c r="D48" s="44">
        <f t="shared" si="4"/>
        <v>0.12480974124809741</v>
      </c>
      <c r="E48" s="44">
        <f t="shared" si="4"/>
        <v>0.50076103500761038</v>
      </c>
      <c r="F48" s="44">
        <f t="shared" si="4"/>
        <v>0.37442922374429222</v>
      </c>
      <c r="G48" s="44" t="str">
        <f t="shared" si="4"/>
        <v/>
      </c>
      <c r="H48" s="44" t="str">
        <f t="shared" si="4"/>
        <v/>
      </c>
      <c r="I48" s="44" t="str">
        <f t="shared" si="3"/>
        <v/>
      </c>
      <c r="J48" s="44" t="str">
        <f t="shared" si="3"/>
        <v/>
      </c>
      <c r="K48" s="44" t="str">
        <f t="shared" si="3"/>
        <v/>
      </c>
      <c r="L48" s="44" t="str">
        <f t="shared" si="3"/>
        <v/>
      </c>
      <c r="M48" s="44" t="str">
        <f t="shared" si="3"/>
        <v/>
      </c>
      <c r="N48" s="43">
        <v>82</v>
      </c>
      <c r="O48" s="43">
        <v>329</v>
      </c>
      <c r="P48" s="43">
        <v>246</v>
      </c>
      <c r="Q48" s="43" t="s">
        <v>245</v>
      </c>
      <c r="R48" s="43" t="s">
        <v>245</v>
      </c>
      <c r="S48" s="43" t="s">
        <v>245</v>
      </c>
      <c r="T48" s="43" t="s">
        <v>245</v>
      </c>
      <c r="U48" s="43" t="s">
        <v>245</v>
      </c>
      <c r="V48" s="43" t="s">
        <v>245</v>
      </c>
      <c r="W48" s="43" t="s">
        <v>245</v>
      </c>
      <c r="X48" s="43">
        <v>657</v>
      </c>
      <c r="Y48" s="43">
        <v>25</v>
      </c>
      <c r="Z48" s="39">
        <v>2282.15</v>
      </c>
      <c r="AA48" s="46">
        <f t="shared" si="2"/>
        <v>0.28788642289069516</v>
      </c>
      <c r="AB48" s="47">
        <v>1468526</v>
      </c>
      <c r="AC48" s="42">
        <v>880127</v>
      </c>
    </row>
    <row r="49" spans="1:26" ht="24">
      <c r="A49" s="39">
        <v>48</v>
      </c>
      <c r="B49" s="43" t="s">
        <v>567</v>
      </c>
      <c r="C49" s="43" t="str">
        <f t="shared" si="0"/>
        <v>セブン</v>
      </c>
      <c r="D49" s="44">
        <f t="shared" si="4"/>
        <v>0.36153004343216716</v>
      </c>
      <c r="E49" s="44">
        <f t="shared" si="4"/>
        <v>0.28437809924421187</v>
      </c>
      <c r="F49" s="44">
        <f t="shared" si="4"/>
        <v>0.2482302246845183</v>
      </c>
      <c r="G49" s="44">
        <f t="shared" si="4"/>
        <v>3.4147258985670802E-2</v>
      </c>
      <c r="H49" s="44">
        <f t="shared" si="4"/>
        <v>2.4109982558736021E-2</v>
      </c>
      <c r="I49" s="44">
        <f t="shared" si="3"/>
        <v>2.0006155740227762E-2</v>
      </c>
      <c r="J49" s="44">
        <f t="shared" si="3"/>
        <v>8.4812420915837353E-3</v>
      </c>
      <c r="K49" s="44">
        <f t="shared" si="3"/>
        <v>8.1221572449642621E-3</v>
      </c>
      <c r="L49" s="44">
        <f t="shared" si="3"/>
        <v>5.8479532163742687E-3</v>
      </c>
      <c r="M49" s="44">
        <f t="shared" si="3"/>
        <v>5.1468828015457744E-3</v>
      </c>
      <c r="N49" s="45">
        <v>21143</v>
      </c>
      <c r="O49" s="45">
        <v>16631</v>
      </c>
      <c r="P49" s="45">
        <v>14517</v>
      </c>
      <c r="Q49" s="45">
        <v>1997</v>
      </c>
      <c r="R49" s="45">
        <v>1410</v>
      </c>
      <c r="S49" s="45">
        <v>1170</v>
      </c>
      <c r="T49" s="43">
        <v>496</v>
      </c>
      <c r="U49" s="43">
        <v>475</v>
      </c>
      <c r="V49" s="43">
        <v>342</v>
      </c>
      <c r="W49" s="43">
        <v>301</v>
      </c>
      <c r="X49" s="45">
        <v>58482</v>
      </c>
      <c r="Y49" s="43"/>
      <c r="Z49" s="47"/>
    </row>
  </sheetData>
  <autoFilter ref="A1:AC49"/>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defaultColWidth="10.125" defaultRowHeight="13.5"/>
  <cols>
    <col min="1" max="1" width="5.25" style="39" bestFit="1" customWidth="1"/>
    <col min="2" max="11" width="10.125" style="39"/>
    <col min="12" max="12" width="14" style="39" bestFit="1" customWidth="1"/>
    <col min="13" max="13" width="12.625" style="39" bestFit="1" customWidth="1"/>
    <col min="14" max="16384" width="10.125" style="39"/>
  </cols>
  <sheetData>
    <row r="1" spans="1:13" ht="24">
      <c r="A1" s="39" t="s">
        <v>568</v>
      </c>
      <c r="B1" s="39" t="s">
        <v>569</v>
      </c>
      <c r="J1" s="48" t="s">
        <v>570</v>
      </c>
      <c r="K1" s="49"/>
      <c r="L1" s="50"/>
      <c r="M1" s="50"/>
    </row>
    <row r="2" spans="1:13" ht="24">
      <c r="A2" s="39">
        <v>1</v>
      </c>
      <c r="B2" s="39" t="s">
        <v>514</v>
      </c>
      <c r="C2" s="39">
        <f>_xlfn.XLOOKUP($B2,$K$2:$K$48,L$2:L$48)</f>
        <v>5181776</v>
      </c>
      <c r="D2" s="39">
        <f>_xlfn.XLOOKUP($B2,$K$2:$K$48,M$2:M$48)</f>
        <v>78421.36</v>
      </c>
      <c r="F2" s="51" t="s">
        <v>571</v>
      </c>
      <c r="G2" s="51" t="s">
        <v>514</v>
      </c>
      <c r="H2" s="51">
        <v>83424.39</v>
      </c>
      <c r="J2" s="43">
        <v>1</v>
      </c>
      <c r="K2" s="43" t="s">
        <v>526</v>
      </c>
      <c r="L2" s="45">
        <v>14011487</v>
      </c>
      <c r="M2" s="52">
        <v>2194.0500000000002</v>
      </c>
    </row>
    <row r="3" spans="1:13" ht="24">
      <c r="A3" s="39">
        <v>2</v>
      </c>
      <c r="B3" s="39" t="s">
        <v>515</v>
      </c>
      <c r="C3" s="39">
        <f t="shared" ref="C3:C48" si="0">_xlfn.XLOOKUP(B3,$K$2:$K$48,$L$2:$L$48)</f>
        <v>1221288</v>
      </c>
      <c r="D3" s="39">
        <f t="shared" ref="D3:D48" si="1">_xlfn.XLOOKUP($B3,$K$2:$K$48,M$2:M$48)</f>
        <v>9645.6200000000008</v>
      </c>
      <c r="F3" s="51" t="s">
        <v>572</v>
      </c>
      <c r="G3" s="51" t="s">
        <v>516</v>
      </c>
      <c r="H3" s="51">
        <v>15275.01</v>
      </c>
      <c r="J3" s="43">
        <v>2</v>
      </c>
      <c r="K3" s="43" t="s">
        <v>527</v>
      </c>
      <c r="L3" s="45">
        <v>9236428</v>
      </c>
      <c r="M3" s="52">
        <v>2416.11</v>
      </c>
    </row>
    <row r="4" spans="1:13" ht="24">
      <c r="A4" s="39">
        <v>3</v>
      </c>
      <c r="B4" s="39" t="s">
        <v>516</v>
      </c>
      <c r="C4" s="39">
        <f t="shared" si="0"/>
        <v>1196277</v>
      </c>
      <c r="D4" s="39">
        <f t="shared" si="1"/>
        <v>15275.01</v>
      </c>
      <c r="F4" s="51" t="s">
        <v>573</v>
      </c>
      <c r="G4" s="51" t="s">
        <v>520</v>
      </c>
      <c r="H4" s="51">
        <v>13783.9</v>
      </c>
      <c r="J4" s="43">
        <v>3</v>
      </c>
      <c r="K4" s="43" t="s">
        <v>540</v>
      </c>
      <c r="L4" s="45">
        <v>8807279</v>
      </c>
      <c r="M4" s="52">
        <v>1905.34</v>
      </c>
    </row>
    <row r="5" spans="1:13" ht="24">
      <c r="A5" s="39">
        <v>4</v>
      </c>
      <c r="B5" s="39" t="s">
        <v>517</v>
      </c>
      <c r="C5" s="39">
        <f t="shared" si="0"/>
        <v>2290036</v>
      </c>
      <c r="D5" s="39">
        <f>_xlfn.XLOOKUP($B5,$K$2:$K$48,M$2:M$48)</f>
        <v>7282.29</v>
      </c>
      <c r="F5" s="51" t="s">
        <v>574</v>
      </c>
      <c r="G5" s="51" t="s">
        <v>533</v>
      </c>
      <c r="H5" s="51">
        <v>13561.56</v>
      </c>
      <c r="J5" s="43">
        <v>4</v>
      </c>
      <c r="K5" s="43" t="s">
        <v>536</v>
      </c>
      <c r="L5" s="45">
        <v>7516008</v>
      </c>
      <c r="M5" s="52">
        <v>5173.1499999999996</v>
      </c>
    </row>
    <row r="6" spans="1:13" ht="24">
      <c r="A6" s="39">
        <v>5</v>
      </c>
      <c r="B6" s="39" t="s">
        <v>518</v>
      </c>
      <c r="C6" s="39">
        <f t="shared" si="0"/>
        <v>944902</v>
      </c>
      <c r="D6" s="39">
        <f t="shared" si="1"/>
        <v>11637.52</v>
      </c>
      <c r="F6" s="51" t="s">
        <v>575</v>
      </c>
      <c r="G6" s="51" t="s">
        <v>528</v>
      </c>
      <c r="H6" s="51">
        <v>12584.24</v>
      </c>
      <c r="J6" s="43">
        <v>5</v>
      </c>
      <c r="K6" s="43" t="s">
        <v>524</v>
      </c>
      <c r="L6" s="45">
        <v>7340945</v>
      </c>
      <c r="M6" s="52">
        <v>3797.75</v>
      </c>
    </row>
    <row r="7" spans="1:13" ht="24">
      <c r="A7" s="39">
        <v>6</v>
      </c>
      <c r="B7" s="39" t="s">
        <v>519</v>
      </c>
      <c r="C7" s="39">
        <f t="shared" si="0"/>
        <v>1054729</v>
      </c>
      <c r="D7" s="39">
        <f t="shared" si="1"/>
        <v>9323.1299999999992</v>
      </c>
      <c r="F7" s="51" t="s">
        <v>576</v>
      </c>
      <c r="G7" s="51" t="s">
        <v>518</v>
      </c>
      <c r="H7" s="51">
        <v>11637.52</v>
      </c>
      <c r="J7" s="43">
        <v>6</v>
      </c>
      <c r="K7" s="43" t="s">
        <v>525</v>
      </c>
      <c r="L7" s="45">
        <v>6280561</v>
      </c>
      <c r="M7" s="52">
        <v>5157.3100000000004</v>
      </c>
    </row>
    <row r="8" spans="1:13" ht="24">
      <c r="A8" s="39">
        <v>7</v>
      </c>
      <c r="B8" s="39" t="s">
        <v>520</v>
      </c>
      <c r="C8" s="39">
        <f t="shared" si="0"/>
        <v>1812190</v>
      </c>
      <c r="D8" s="39">
        <f t="shared" si="1"/>
        <v>13784.14</v>
      </c>
      <c r="F8" s="51" t="s">
        <v>577</v>
      </c>
      <c r="G8" s="51" t="s">
        <v>534</v>
      </c>
      <c r="H8" s="51">
        <v>10621.29</v>
      </c>
      <c r="J8" s="43">
        <v>7</v>
      </c>
      <c r="K8" s="43" t="s">
        <v>541</v>
      </c>
      <c r="L8" s="45">
        <v>5432560</v>
      </c>
      <c r="M8" s="52">
        <v>8400.94</v>
      </c>
    </row>
    <row r="9" spans="1:13" ht="24">
      <c r="A9" s="39">
        <v>8</v>
      </c>
      <c r="B9" s="39" t="s">
        <v>521</v>
      </c>
      <c r="C9" s="39">
        <f t="shared" si="0"/>
        <v>2852105</v>
      </c>
      <c r="D9" s="39">
        <f t="shared" si="1"/>
        <v>6097.24</v>
      </c>
      <c r="F9" s="51" t="s">
        <v>578</v>
      </c>
      <c r="G9" s="51" t="s">
        <v>515</v>
      </c>
      <c r="H9" s="51">
        <v>9645.65</v>
      </c>
      <c r="J9" s="43">
        <v>8</v>
      </c>
      <c r="K9" s="43" t="s">
        <v>514</v>
      </c>
      <c r="L9" s="45">
        <v>5181776</v>
      </c>
      <c r="M9" s="52">
        <v>78421.36</v>
      </c>
    </row>
    <row r="10" spans="1:13" ht="24">
      <c r="A10" s="39">
        <v>9</v>
      </c>
      <c r="B10" s="39" t="s">
        <v>522</v>
      </c>
      <c r="C10" s="39">
        <f t="shared" si="0"/>
        <v>1921575</v>
      </c>
      <c r="D10" s="39">
        <f t="shared" si="1"/>
        <v>6408.09</v>
      </c>
      <c r="F10" s="51" t="s">
        <v>579</v>
      </c>
      <c r="G10" s="51" t="s">
        <v>519</v>
      </c>
      <c r="H10" s="51">
        <v>9323.15</v>
      </c>
      <c r="J10" s="43">
        <v>9</v>
      </c>
      <c r="K10" s="43" t="s">
        <v>553</v>
      </c>
      <c r="L10" s="45">
        <v>5123371</v>
      </c>
      <c r="M10" s="52">
        <v>4986.8599999999997</v>
      </c>
    </row>
    <row r="11" spans="1:13" ht="24">
      <c r="A11" s="39">
        <v>10</v>
      </c>
      <c r="B11" s="39" t="s">
        <v>523</v>
      </c>
      <c r="C11" s="39">
        <f t="shared" si="0"/>
        <v>1926325</v>
      </c>
      <c r="D11" s="39">
        <f t="shared" si="1"/>
        <v>6362.28</v>
      </c>
      <c r="F11" s="51" t="s">
        <v>580</v>
      </c>
      <c r="G11" s="51" t="s">
        <v>559</v>
      </c>
      <c r="H11" s="51">
        <v>9187.02</v>
      </c>
      <c r="J11" s="43">
        <v>10</v>
      </c>
      <c r="K11" s="43" t="s">
        <v>535</v>
      </c>
      <c r="L11" s="45">
        <v>3606480</v>
      </c>
      <c r="M11" s="52">
        <v>7777.28</v>
      </c>
    </row>
    <row r="12" spans="1:13" ht="24">
      <c r="A12" s="39">
        <v>11</v>
      </c>
      <c r="B12" s="39" t="s">
        <v>524</v>
      </c>
      <c r="C12" s="39">
        <f t="shared" si="0"/>
        <v>7340945</v>
      </c>
      <c r="D12" s="39">
        <f t="shared" si="1"/>
        <v>3797.75</v>
      </c>
      <c r="F12" s="51" t="s">
        <v>581</v>
      </c>
      <c r="G12" s="51" t="s">
        <v>547</v>
      </c>
      <c r="H12" s="51">
        <v>8479.61</v>
      </c>
      <c r="J12" s="43">
        <v>11</v>
      </c>
      <c r="K12" s="43" t="s">
        <v>521</v>
      </c>
      <c r="L12" s="45">
        <v>2852105</v>
      </c>
      <c r="M12" s="52">
        <v>6097.24</v>
      </c>
    </row>
    <row r="13" spans="1:13" ht="24">
      <c r="A13" s="39">
        <v>12</v>
      </c>
      <c r="B13" s="39" t="s">
        <v>525</v>
      </c>
      <c r="C13" s="39">
        <f t="shared" si="0"/>
        <v>6280561</v>
      </c>
      <c r="D13" s="39">
        <f t="shared" si="1"/>
        <v>5157.3100000000004</v>
      </c>
      <c r="F13" s="51" t="s">
        <v>582</v>
      </c>
      <c r="G13" s="51" t="s">
        <v>541</v>
      </c>
      <c r="H13" s="51">
        <v>8400.94</v>
      </c>
      <c r="J13" s="43">
        <v>12</v>
      </c>
      <c r="K13" s="43" t="s">
        <v>547</v>
      </c>
      <c r="L13" s="45">
        <v>2779314</v>
      </c>
      <c r="M13" s="52">
        <v>8479.2199999999993</v>
      </c>
    </row>
    <row r="14" spans="1:13" ht="24">
      <c r="A14" s="39">
        <v>13</v>
      </c>
      <c r="B14" s="39" t="s">
        <v>526</v>
      </c>
      <c r="C14" s="39">
        <f t="shared" si="0"/>
        <v>14011487</v>
      </c>
      <c r="D14" s="39">
        <f t="shared" si="1"/>
        <v>2194.0500000000002</v>
      </c>
      <c r="F14" s="51" t="s">
        <v>583</v>
      </c>
      <c r="G14" s="51" t="s">
        <v>535</v>
      </c>
      <c r="H14" s="51">
        <v>7777.35</v>
      </c>
      <c r="J14" s="43">
        <v>13</v>
      </c>
      <c r="K14" s="43" t="s">
        <v>539</v>
      </c>
      <c r="L14" s="45">
        <v>2561358</v>
      </c>
      <c r="M14" s="52">
        <v>4612.2</v>
      </c>
    </row>
    <row r="15" spans="1:13" ht="24">
      <c r="A15" s="39">
        <v>14</v>
      </c>
      <c r="B15" s="39" t="s">
        <v>527</v>
      </c>
      <c r="C15" s="39">
        <f t="shared" si="0"/>
        <v>9236428</v>
      </c>
      <c r="D15" s="39">
        <f t="shared" si="1"/>
        <v>2416.11</v>
      </c>
      <c r="F15" s="51" t="s">
        <v>584</v>
      </c>
      <c r="G15" s="51" t="s">
        <v>558</v>
      </c>
      <c r="H15" s="51">
        <v>7735.32</v>
      </c>
      <c r="J15" s="43">
        <v>14</v>
      </c>
      <c r="K15" s="43" t="s">
        <v>517</v>
      </c>
      <c r="L15" s="45">
        <v>2290036</v>
      </c>
      <c r="M15" s="52">
        <v>7282.29</v>
      </c>
    </row>
    <row r="16" spans="1:13" ht="24">
      <c r="A16" s="39">
        <v>15</v>
      </c>
      <c r="B16" s="39" t="s">
        <v>528</v>
      </c>
      <c r="C16" s="39">
        <f t="shared" si="0"/>
        <v>2176879</v>
      </c>
      <c r="D16" s="39">
        <f t="shared" si="1"/>
        <v>12583.95</v>
      </c>
      <c r="F16" s="51" t="s">
        <v>585</v>
      </c>
      <c r="G16" s="51" t="s">
        <v>556</v>
      </c>
      <c r="H16" s="51">
        <v>7409.45</v>
      </c>
      <c r="J16" s="43">
        <v>15</v>
      </c>
      <c r="K16" s="43" t="s">
        <v>528</v>
      </c>
      <c r="L16" s="45">
        <v>2176879</v>
      </c>
      <c r="M16" s="52">
        <v>12583.95</v>
      </c>
    </row>
    <row r="17" spans="1:13" ht="24">
      <c r="A17" s="39">
        <v>16</v>
      </c>
      <c r="B17" s="39" t="s">
        <v>529</v>
      </c>
      <c r="C17" s="39">
        <f t="shared" si="0"/>
        <v>1025409</v>
      </c>
      <c r="D17" s="39">
        <f t="shared" si="1"/>
        <v>4247.54</v>
      </c>
      <c r="F17" s="51" t="s">
        <v>586</v>
      </c>
      <c r="G17" s="51" t="s">
        <v>517</v>
      </c>
      <c r="H17" s="51">
        <v>7282.29</v>
      </c>
      <c r="J17" s="43">
        <v>16</v>
      </c>
      <c r="K17" s="43" t="s">
        <v>533</v>
      </c>
      <c r="L17" s="45">
        <v>2033181</v>
      </c>
      <c r="M17" s="52">
        <v>13561.56</v>
      </c>
    </row>
    <row r="18" spans="1:13" ht="24">
      <c r="A18" s="39">
        <v>17</v>
      </c>
      <c r="B18" s="39" t="s">
        <v>530</v>
      </c>
      <c r="C18" s="39">
        <f t="shared" si="0"/>
        <v>1125146</v>
      </c>
      <c r="D18" s="39">
        <f t="shared" si="1"/>
        <v>4186.2</v>
      </c>
      <c r="F18" s="51" t="s">
        <v>587</v>
      </c>
      <c r="G18" s="51" t="s">
        <v>546</v>
      </c>
      <c r="H18" s="51">
        <v>7114.33</v>
      </c>
      <c r="J18" s="43">
        <v>17</v>
      </c>
      <c r="K18" s="43" t="s">
        <v>534</v>
      </c>
      <c r="L18" s="45">
        <v>1960461</v>
      </c>
      <c r="M18" s="52">
        <v>10621.29</v>
      </c>
    </row>
    <row r="19" spans="1:13" ht="24">
      <c r="A19" s="39">
        <v>18</v>
      </c>
      <c r="B19" s="39" t="s">
        <v>531</v>
      </c>
      <c r="C19" s="39">
        <f t="shared" si="0"/>
        <v>760209</v>
      </c>
      <c r="D19" s="39">
        <f t="shared" si="1"/>
        <v>4190.5200000000004</v>
      </c>
      <c r="F19" s="51" t="s">
        <v>588</v>
      </c>
      <c r="G19" s="51" t="s">
        <v>552</v>
      </c>
      <c r="H19" s="51">
        <v>7103.63</v>
      </c>
      <c r="J19" s="43">
        <v>18</v>
      </c>
      <c r="K19" s="43" t="s">
        <v>523</v>
      </c>
      <c r="L19" s="45">
        <v>1926325</v>
      </c>
      <c r="M19" s="52">
        <v>6362.28</v>
      </c>
    </row>
    <row r="20" spans="1:13" ht="24">
      <c r="A20" s="39">
        <v>19</v>
      </c>
      <c r="B20" s="39" t="s">
        <v>532</v>
      </c>
      <c r="C20" s="39">
        <f t="shared" si="0"/>
        <v>805338</v>
      </c>
      <c r="D20" s="39">
        <f t="shared" si="1"/>
        <v>4465.2700000000004</v>
      </c>
      <c r="F20" s="51" t="s">
        <v>589</v>
      </c>
      <c r="G20" s="51" t="s">
        <v>545</v>
      </c>
      <c r="H20" s="51">
        <v>6708.27</v>
      </c>
      <c r="J20" s="43">
        <v>19</v>
      </c>
      <c r="K20" s="43" t="s">
        <v>522</v>
      </c>
      <c r="L20" s="45">
        <v>1921575</v>
      </c>
      <c r="M20" s="52">
        <v>6408.09</v>
      </c>
    </row>
    <row r="21" spans="1:13" ht="24">
      <c r="A21" s="39">
        <v>20</v>
      </c>
      <c r="B21" s="39" t="s">
        <v>533</v>
      </c>
      <c r="C21" s="39">
        <f t="shared" si="0"/>
        <v>2033181</v>
      </c>
      <c r="D21" s="39">
        <f t="shared" si="1"/>
        <v>13561.56</v>
      </c>
      <c r="F21" s="51" t="s">
        <v>590</v>
      </c>
      <c r="G21" s="51" t="s">
        <v>522</v>
      </c>
      <c r="H21" s="51">
        <v>6408.09</v>
      </c>
      <c r="J21" s="43">
        <v>20</v>
      </c>
      <c r="K21" s="43" t="s">
        <v>546</v>
      </c>
      <c r="L21" s="45">
        <v>1875759</v>
      </c>
      <c r="M21" s="52">
        <v>7114.33</v>
      </c>
    </row>
    <row r="22" spans="1:13" ht="24">
      <c r="A22" s="39">
        <v>21</v>
      </c>
      <c r="B22" s="39" t="s">
        <v>534</v>
      </c>
      <c r="C22" s="39">
        <f t="shared" si="0"/>
        <v>1960461</v>
      </c>
      <c r="D22" s="39">
        <f t="shared" si="1"/>
        <v>10621.29</v>
      </c>
      <c r="F22" s="51" t="s">
        <v>591</v>
      </c>
      <c r="G22" s="51" t="s">
        <v>523</v>
      </c>
      <c r="H22" s="51">
        <v>6362.28</v>
      </c>
      <c r="J22" s="43">
        <v>21</v>
      </c>
      <c r="K22" s="43" t="s">
        <v>520</v>
      </c>
      <c r="L22" s="45">
        <v>1812190</v>
      </c>
      <c r="M22" s="52">
        <v>13784.14</v>
      </c>
    </row>
    <row r="23" spans="1:13" ht="24">
      <c r="A23" s="39">
        <v>22</v>
      </c>
      <c r="B23" s="39" t="s">
        <v>535</v>
      </c>
      <c r="C23" s="39">
        <f t="shared" si="0"/>
        <v>3606480</v>
      </c>
      <c r="D23" s="39">
        <f t="shared" si="1"/>
        <v>7777.28</v>
      </c>
      <c r="F23" s="51" t="s">
        <v>592</v>
      </c>
      <c r="G23" s="51" t="s">
        <v>557</v>
      </c>
      <c r="H23" s="51">
        <v>6340.74</v>
      </c>
      <c r="J23" s="43">
        <v>22</v>
      </c>
      <c r="K23" s="43" t="s">
        <v>537</v>
      </c>
      <c r="L23" s="45">
        <v>1755415</v>
      </c>
      <c r="M23" s="52">
        <v>5774.47</v>
      </c>
    </row>
    <row r="24" spans="1:13" ht="24">
      <c r="A24" s="39">
        <v>23</v>
      </c>
      <c r="B24" s="39" t="s">
        <v>536</v>
      </c>
      <c r="C24" s="39">
        <f t="shared" si="0"/>
        <v>7516008</v>
      </c>
      <c r="D24" s="39">
        <f t="shared" si="1"/>
        <v>5173.1499999999996</v>
      </c>
      <c r="F24" s="51" t="s">
        <v>593</v>
      </c>
      <c r="G24" s="51" t="s">
        <v>548</v>
      </c>
      <c r="H24" s="51">
        <v>6112.53</v>
      </c>
      <c r="J24" s="43">
        <v>23</v>
      </c>
      <c r="K24" s="43" t="s">
        <v>556</v>
      </c>
      <c r="L24" s="45">
        <v>1727902</v>
      </c>
      <c r="M24" s="52">
        <v>7409.39</v>
      </c>
    </row>
    <row r="25" spans="1:13" ht="24">
      <c r="A25" s="39">
        <v>24</v>
      </c>
      <c r="B25" s="39" t="s">
        <v>537</v>
      </c>
      <c r="C25" s="39">
        <f t="shared" si="0"/>
        <v>1755415</v>
      </c>
      <c r="D25" s="39">
        <f t="shared" si="1"/>
        <v>5774.47</v>
      </c>
      <c r="F25" s="51" t="s">
        <v>594</v>
      </c>
      <c r="G25" s="51" t="s">
        <v>521</v>
      </c>
      <c r="H25" s="51">
        <v>6097.32</v>
      </c>
      <c r="J25" s="43">
        <v>24</v>
      </c>
      <c r="K25" s="43" t="s">
        <v>559</v>
      </c>
      <c r="L25" s="45">
        <v>1576074</v>
      </c>
      <c r="M25" s="52">
        <v>9186.42</v>
      </c>
    </row>
    <row r="26" spans="1:13" ht="24">
      <c r="A26" s="39">
        <v>25</v>
      </c>
      <c r="B26" s="39" t="s">
        <v>538</v>
      </c>
      <c r="C26" s="39">
        <f t="shared" si="0"/>
        <v>1410352</v>
      </c>
      <c r="D26" s="39">
        <f t="shared" si="1"/>
        <v>4017.38</v>
      </c>
      <c r="F26" s="51" t="s">
        <v>595</v>
      </c>
      <c r="G26" s="51" t="s">
        <v>537</v>
      </c>
      <c r="H26" s="51">
        <v>5774.42</v>
      </c>
      <c r="J26" s="43">
        <v>25</v>
      </c>
      <c r="K26" s="43" t="s">
        <v>560</v>
      </c>
      <c r="L26" s="45">
        <v>1468526</v>
      </c>
      <c r="M26" s="52">
        <v>2282.15</v>
      </c>
    </row>
    <row r="27" spans="1:13" ht="24">
      <c r="A27" s="39">
        <v>26</v>
      </c>
      <c r="B27" s="39" t="s">
        <v>539</v>
      </c>
      <c r="C27" s="39">
        <f t="shared" si="0"/>
        <v>2561358</v>
      </c>
      <c r="D27" s="39">
        <f t="shared" si="1"/>
        <v>4612.2</v>
      </c>
      <c r="F27" s="51" t="s">
        <v>596</v>
      </c>
      <c r="G27" s="51" t="s">
        <v>551</v>
      </c>
      <c r="H27" s="51">
        <v>5676.15</v>
      </c>
      <c r="J27" s="43">
        <v>26</v>
      </c>
      <c r="K27" s="43" t="s">
        <v>538</v>
      </c>
      <c r="L27" s="45">
        <v>1410352</v>
      </c>
      <c r="M27" s="52">
        <v>4017.38</v>
      </c>
    </row>
    <row r="28" spans="1:13" ht="24">
      <c r="A28" s="39">
        <v>27</v>
      </c>
      <c r="B28" s="39" t="s">
        <v>540</v>
      </c>
      <c r="C28" s="39">
        <f t="shared" si="0"/>
        <v>8807279</v>
      </c>
      <c r="D28" s="39">
        <f t="shared" si="1"/>
        <v>1905.34</v>
      </c>
      <c r="F28" s="51" t="s">
        <v>597</v>
      </c>
      <c r="G28" s="51" t="s">
        <v>536</v>
      </c>
      <c r="H28" s="51">
        <v>5173.0600000000004</v>
      </c>
      <c r="J28" s="43">
        <v>27</v>
      </c>
      <c r="K28" s="43" t="s">
        <v>548</v>
      </c>
      <c r="L28" s="45">
        <v>1327452</v>
      </c>
      <c r="M28" s="52">
        <v>6112.55</v>
      </c>
    </row>
    <row r="29" spans="1:13" ht="24">
      <c r="A29" s="39">
        <v>28</v>
      </c>
      <c r="B29" s="39" t="s">
        <v>541</v>
      </c>
      <c r="C29" s="39">
        <f t="shared" si="0"/>
        <v>5432560</v>
      </c>
      <c r="D29" s="39">
        <f t="shared" si="1"/>
        <v>8400.94</v>
      </c>
      <c r="F29" s="51" t="s">
        <v>598</v>
      </c>
      <c r="G29" s="51" t="s">
        <v>525</v>
      </c>
      <c r="H29" s="51">
        <v>5157.6000000000004</v>
      </c>
      <c r="J29" s="43">
        <v>28</v>
      </c>
      <c r="K29" s="43" t="s">
        <v>551</v>
      </c>
      <c r="L29" s="45">
        <v>1320782</v>
      </c>
      <c r="M29" s="52">
        <v>5676.12</v>
      </c>
    </row>
    <row r="30" spans="1:13" ht="24">
      <c r="A30" s="39">
        <v>29</v>
      </c>
      <c r="B30" s="39" t="s">
        <v>542</v>
      </c>
      <c r="C30" s="39">
        <f t="shared" si="0"/>
        <v>1315350</v>
      </c>
      <c r="D30" s="39">
        <f t="shared" si="1"/>
        <v>3690.94</v>
      </c>
      <c r="F30" s="51" t="s">
        <v>599</v>
      </c>
      <c r="G30" s="51" t="s">
        <v>553</v>
      </c>
      <c r="H30" s="51">
        <v>4986.51</v>
      </c>
      <c r="J30" s="43">
        <v>29</v>
      </c>
      <c r="K30" s="43" t="s">
        <v>542</v>
      </c>
      <c r="L30" s="45">
        <v>1315350</v>
      </c>
      <c r="M30" s="52">
        <v>3690.94</v>
      </c>
    </row>
    <row r="31" spans="1:13" ht="24">
      <c r="A31" s="39">
        <v>30</v>
      </c>
      <c r="B31" s="39" t="s">
        <v>543</v>
      </c>
      <c r="C31" s="39">
        <f t="shared" si="0"/>
        <v>913523</v>
      </c>
      <c r="D31" s="39">
        <f t="shared" si="1"/>
        <v>4724.68</v>
      </c>
      <c r="F31" s="51" t="s">
        <v>600</v>
      </c>
      <c r="G31" s="51" t="s">
        <v>543</v>
      </c>
      <c r="H31" s="51">
        <v>4724.6499999999996</v>
      </c>
      <c r="J31" s="43">
        <v>30</v>
      </c>
      <c r="K31" s="43" t="s">
        <v>555</v>
      </c>
      <c r="L31" s="45">
        <v>1296657</v>
      </c>
      <c r="M31" s="52">
        <v>4130.9799999999996</v>
      </c>
    </row>
    <row r="32" spans="1:13" ht="24">
      <c r="A32" s="39">
        <v>31</v>
      </c>
      <c r="B32" s="39" t="s">
        <v>544</v>
      </c>
      <c r="C32" s="39">
        <f t="shared" si="0"/>
        <v>548562</v>
      </c>
      <c r="D32" s="39">
        <f t="shared" si="1"/>
        <v>3507.14</v>
      </c>
      <c r="F32" s="51" t="s">
        <v>601</v>
      </c>
      <c r="G32" s="51" t="s">
        <v>539</v>
      </c>
      <c r="H32" s="51">
        <v>4612.2</v>
      </c>
      <c r="J32" s="43">
        <v>31</v>
      </c>
      <c r="K32" s="43" t="s">
        <v>515</v>
      </c>
      <c r="L32" s="45">
        <v>1221288</v>
      </c>
      <c r="M32" s="52">
        <v>9645.6200000000008</v>
      </c>
    </row>
    <row r="33" spans="1:13" ht="24">
      <c r="A33" s="39">
        <v>32</v>
      </c>
      <c r="B33" s="39" t="s">
        <v>545</v>
      </c>
      <c r="C33" s="39">
        <f t="shared" si="0"/>
        <v>664807</v>
      </c>
      <c r="D33" s="39">
        <f t="shared" si="1"/>
        <v>6707.7</v>
      </c>
      <c r="F33" s="51" t="s">
        <v>602</v>
      </c>
      <c r="G33" s="51" t="s">
        <v>532</v>
      </c>
      <c r="H33" s="51">
        <v>4465.2700000000004</v>
      </c>
      <c r="J33" s="43">
        <v>32</v>
      </c>
      <c r="K33" s="43" t="s">
        <v>516</v>
      </c>
      <c r="L33" s="45">
        <v>1196277</v>
      </c>
      <c r="M33" s="52">
        <v>15275.01</v>
      </c>
    </row>
    <row r="34" spans="1:13" ht="24">
      <c r="A34" s="39">
        <v>33</v>
      </c>
      <c r="B34" s="39" t="s">
        <v>546</v>
      </c>
      <c r="C34" s="39">
        <f t="shared" si="0"/>
        <v>1875759</v>
      </c>
      <c r="D34" s="39">
        <f t="shared" si="1"/>
        <v>7114.33</v>
      </c>
      <c r="F34" s="51" t="s">
        <v>603</v>
      </c>
      <c r="G34" s="51" t="s">
        <v>529</v>
      </c>
      <c r="H34" s="51">
        <v>4247.59</v>
      </c>
      <c r="J34" s="43">
        <v>33</v>
      </c>
      <c r="K34" s="43" t="s">
        <v>530</v>
      </c>
      <c r="L34" s="45">
        <v>1125146</v>
      </c>
      <c r="M34" s="52">
        <v>4186.2</v>
      </c>
    </row>
    <row r="35" spans="1:13" ht="24">
      <c r="A35" s="39">
        <v>34</v>
      </c>
      <c r="B35" s="39" t="s">
        <v>547</v>
      </c>
      <c r="C35" s="39">
        <f t="shared" si="0"/>
        <v>2779314</v>
      </c>
      <c r="D35" s="39">
        <f t="shared" si="1"/>
        <v>8479.2199999999993</v>
      </c>
      <c r="F35" s="51" t="s">
        <v>604</v>
      </c>
      <c r="G35" s="51" t="s">
        <v>531</v>
      </c>
      <c r="H35" s="51">
        <v>4190.5200000000004</v>
      </c>
      <c r="J35" s="43">
        <v>34</v>
      </c>
      <c r="K35" s="43" t="s">
        <v>557</v>
      </c>
      <c r="L35" s="45">
        <v>1113749</v>
      </c>
      <c r="M35" s="52">
        <v>6340.7</v>
      </c>
    </row>
    <row r="36" spans="1:13" ht="24">
      <c r="A36" s="39">
        <v>35</v>
      </c>
      <c r="B36" s="39" t="s">
        <v>548</v>
      </c>
      <c r="C36" s="39">
        <f t="shared" si="0"/>
        <v>1327452</v>
      </c>
      <c r="D36" s="39">
        <f t="shared" si="1"/>
        <v>6112.55</v>
      </c>
      <c r="F36" s="51" t="s">
        <v>605</v>
      </c>
      <c r="G36" s="51" t="s">
        <v>530</v>
      </c>
      <c r="H36" s="51">
        <v>4186.05</v>
      </c>
      <c r="J36" s="43">
        <v>35</v>
      </c>
      <c r="K36" s="43" t="s">
        <v>558</v>
      </c>
      <c r="L36" s="45">
        <v>1060958</v>
      </c>
      <c r="M36" s="52">
        <v>7735</v>
      </c>
    </row>
    <row r="37" spans="1:13" ht="24">
      <c r="A37" s="39">
        <v>36</v>
      </c>
      <c r="B37" s="39" t="s">
        <v>549</v>
      </c>
      <c r="C37" s="39">
        <f t="shared" si="0"/>
        <v>711843</v>
      </c>
      <c r="D37" s="39">
        <f t="shared" si="1"/>
        <v>4146.99</v>
      </c>
      <c r="F37" s="51" t="s">
        <v>606</v>
      </c>
      <c r="G37" s="51" t="s">
        <v>549</v>
      </c>
      <c r="H37" s="51">
        <v>4146.75</v>
      </c>
      <c r="J37" s="43">
        <v>36</v>
      </c>
      <c r="K37" s="43" t="s">
        <v>519</v>
      </c>
      <c r="L37" s="45">
        <v>1054729</v>
      </c>
      <c r="M37" s="52">
        <v>9323.1299999999992</v>
      </c>
    </row>
    <row r="38" spans="1:13" ht="24">
      <c r="A38" s="39">
        <v>37</v>
      </c>
      <c r="B38" s="39" t="s">
        <v>550</v>
      </c>
      <c r="C38" s="39">
        <f t="shared" si="0"/>
        <v>942035</v>
      </c>
      <c r="D38" s="39">
        <f t="shared" si="1"/>
        <v>1876.92</v>
      </c>
      <c r="F38" s="51" t="s">
        <v>607</v>
      </c>
      <c r="G38" s="51" t="s">
        <v>555</v>
      </c>
      <c r="H38" s="51">
        <v>4130.8999999999996</v>
      </c>
      <c r="J38" s="43">
        <v>37</v>
      </c>
      <c r="K38" s="43" t="s">
        <v>529</v>
      </c>
      <c r="L38" s="45">
        <v>1025409</v>
      </c>
      <c r="M38" s="52">
        <v>4247.54</v>
      </c>
    </row>
    <row r="39" spans="1:13" ht="24">
      <c r="A39" s="39">
        <v>38</v>
      </c>
      <c r="B39" s="39" t="s">
        <v>551</v>
      </c>
      <c r="C39" s="39">
        <f t="shared" si="0"/>
        <v>1320782</v>
      </c>
      <c r="D39" s="39">
        <f t="shared" si="1"/>
        <v>5676.12</v>
      </c>
      <c r="F39" s="51" t="s">
        <v>608</v>
      </c>
      <c r="G39" s="51" t="s">
        <v>538</v>
      </c>
      <c r="H39" s="51">
        <v>4017.38</v>
      </c>
      <c r="J39" s="43">
        <v>38</v>
      </c>
      <c r="K39" s="43" t="s">
        <v>518</v>
      </c>
      <c r="L39" s="45">
        <v>944902</v>
      </c>
      <c r="M39" s="52">
        <v>11637.52</v>
      </c>
    </row>
    <row r="40" spans="1:13" ht="24">
      <c r="A40" s="39">
        <v>39</v>
      </c>
      <c r="B40" s="39" t="s">
        <v>552</v>
      </c>
      <c r="C40" s="39">
        <f t="shared" si="0"/>
        <v>684049</v>
      </c>
      <c r="D40" s="39">
        <f t="shared" si="1"/>
        <v>7103.6</v>
      </c>
      <c r="F40" s="51" t="s">
        <v>609</v>
      </c>
      <c r="G40" s="51" t="s">
        <v>524</v>
      </c>
      <c r="H40" s="51">
        <v>3797.75</v>
      </c>
      <c r="J40" s="43">
        <v>39</v>
      </c>
      <c r="K40" s="43" t="s">
        <v>550</v>
      </c>
      <c r="L40" s="45">
        <v>942035</v>
      </c>
      <c r="M40" s="52">
        <v>1876.92</v>
      </c>
    </row>
    <row r="41" spans="1:13" ht="24">
      <c r="A41" s="39">
        <v>40</v>
      </c>
      <c r="B41" s="39" t="s">
        <v>553</v>
      </c>
      <c r="C41" s="39">
        <f t="shared" si="0"/>
        <v>5123371</v>
      </c>
      <c r="D41" s="39">
        <f t="shared" si="1"/>
        <v>4986.8599999999997</v>
      </c>
      <c r="F41" s="51" t="s">
        <v>610</v>
      </c>
      <c r="G41" s="51" t="s">
        <v>542</v>
      </c>
      <c r="H41" s="51">
        <v>3690.94</v>
      </c>
      <c r="J41" s="43">
        <v>40</v>
      </c>
      <c r="K41" s="43" t="s">
        <v>543</v>
      </c>
      <c r="L41" s="45">
        <v>913523</v>
      </c>
      <c r="M41" s="52">
        <v>4724.68</v>
      </c>
    </row>
    <row r="42" spans="1:13" ht="24">
      <c r="A42" s="39">
        <v>41</v>
      </c>
      <c r="B42" s="39" t="s">
        <v>554</v>
      </c>
      <c r="C42" s="39">
        <f t="shared" si="0"/>
        <v>805721</v>
      </c>
      <c r="D42" s="39">
        <f t="shared" si="1"/>
        <v>2440.67</v>
      </c>
      <c r="F42" s="51" t="s">
        <v>611</v>
      </c>
      <c r="G42" s="51" t="s">
        <v>544</v>
      </c>
      <c r="H42" s="51">
        <v>3507.14</v>
      </c>
      <c r="J42" s="43">
        <v>41</v>
      </c>
      <c r="K42" s="43" t="s">
        <v>554</v>
      </c>
      <c r="L42" s="45">
        <v>805721</v>
      </c>
      <c r="M42" s="52">
        <v>2440.67</v>
      </c>
    </row>
    <row r="43" spans="1:13" ht="24">
      <c r="A43" s="39">
        <v>42</v>
      </c>
      <c r="B43" s="39" t="s">
        <v>555</v>
      </c>
      <c r="C43" s="39">
        <f t="shared" si="0"/>
        <v>1296657</v>
      </c>
      <c r="D43" s="39">
        <f t="shared" si="1"/>
        <v>4130.9799999999996</v>
      </c>
      <c r="F43" s="51" t="s">
        <v>612</v>
      </c>
      <c r="G43" s="51" t="s">
        <v>554</v>
      </c>
      <c r="H43" s="51">
        <v>2440.6999999999998</v>
      </c>
      <c r="J43" s="43">
        <v>42</v>
      </c>
      <c r="K43" s="43" t="s">
        <v>532</v>
      </c>
      <c r="L43" s="45">
        <v>805338</v>
      </c>
      <c r="M43" s="52">
        <v>4465.2700000000004</v>
      </c>
    </row>
    <row r="44" spans="1:13" ht="24">
      <c r="A44" s="39">
        <v>43</v>
      </c>
      <c r="B44" s="39" t="s">
        <v>556</v>
      </c>
      <c r="C44" s="39">
        <f t="shared" si="0"/>
        <v>1727902</v>
      </c>
      <c r="D44" s="39">
        <f t="shared" si="1"/>
        <v>7409.39</v>
      </c>
      <c r="F44" s="51" t="s">
        <v>613</v>
      </c>
      <c r="G44" s="51" t="s">
        <v>527</v>
      </c>
      <c r="H44" s="51">
        <v>2416.3000000000002</v>
      </c>
      <c r="J44" s="43">
        <v>43</v>
      </c>
      <c r="K44" s="43" t="s">
        <v>531</v>
      </c>
      <c r="L44" s="45">
        <v>760209</v>
      </c>
      <c r="M44" s="52">
        <v>4190.5200000000004</v>
      </c>
    </row>
    <row r="45" spans="1:13" ht="24">
      <c r="A45" s="39">
        <v>44</v>
      </c>
      <c r="B45" s="39" t="s">
        <v>557</v>
      </c>
      <c r="C45" s="39">
        <f t="shared" si="0"/>
        <v>1113749</v>
      </c>
      <c r="D45" s="39">
        <f t="shared" si="1"/>
        <v>6340.7</v>
      </c>
      <c r="F45" s="51" t="s">
        <v>614</v>
      </c>
      <c r="G45" s="51" t="s">
        <v>560</v>
      </c>
      <c r="H45" s="51">
        <v>2281</v>
      </c>
      <c r="J45" s="43">
        <v>44</v>
      </c>
      <c r="K45" s="43" t="s">
        <v>549</v>
      </c>
      <c r="L45" s="45">
        <v>711843</v>
      </c>
      <c r="M45" s="52">
        <v>4146.99</v>
      </c>
    </row>
    <row r="46" spans="1:13" ht="24">
      <c r="A46" s="39">
        <v>45</v>
      </c>
      <c r="B46" s="39" t="s">
        <v>558</v>
      </c>
      <c r="C46" s="39">
        <f t="shared" si="0"/>
        <v>1060958</v>
      </c>
      <c r="D46" s="39">
        <f t="shared" si="1"/>
        <v>7735</v>
      </c>
      <c r="F46" s="51" t="s">
        <v>615</v>
      </c>
      <c r="G46" s="51" t="s">
        <v>526</v>
      </c>
      <c r="H46" s="51">
        <v>2194.0700000000002</v>
      </c>
      <c r="J46" s="43">
        <v>45</v>
      </c>
      <c r="K46" s="43" t="s">
        <v>552</v>
      </c>
      <c r="L46" s="45">
        <v>684049</v>
      </c>
      <c r="M46" s="52">
        <v>7103.6</v>
      </c>
    </row>
    <row r="47" spans="1:13" ht="24">
      <c r="A47" s="39">
        <v>46</v>
      </c>
      <c r="B47" s="39" t="s">
        <v>559</v>
      </c>
      <c r="C47" s="39">
        <f t="shared" si="0"/>
        <v>1576074</v>
      </c>
      <c r="D47" s="39">
        <f t="shared" si="1"/>
        <v>9186.42</v>
      </c>
      <c r="F47" s="51" t="s">
        <v>616</v>
      </c>
      <c r="G47" s="51" t="s">
        <v>540</v>
      </c>
      <c r="H47" s="51">
        <v>1905.29</v>
      </c>
      <c r="J47" s="43">
        <v>46</v>
      </c>
      <c r="K47" s="43" t="s">
        <v>545</v>
      </c>
      <c r="L47" s="45">
        <v>664807</v>
      </c>
      <c r="M47" s="52">
        <v>6707.7</v>
      </c>
    </row>
    <row r="48" spans="1:13" ht="24">
      <c r="A48" s="39">
        <v>47</v>
      </c>
      <c r="B48" s="39" t="s">
        <v>560</v>
      </c>
      <c r="C48" s="39">
        <f t="shared" si="0"/>
        <v>1468526</v>
      </c>
      <c r="D48" s="39">
        <f t="shared" si="1"/>
        <v>2282.15</v>
      </c>
      <c r="F48" s="51" t="s">
        <v>617</v>
      </c>
      <c r="G48" s="51" t="s">
        <v>550</v>
      </c>
      <c r="H48" s="51">
        <v>1876.79</v>
      </c>
      <c r="J48" s="43">
        <v>47</v>
      </c>
      <c r="K48" s="43" t="s">
        <v>544</v>
      </c>
      <c r="L48" s="45">
        <v>548562</v>
      </c>
      <c r="M48" s="52">
        <v>3507.14</v>
      </c>
    </row>
    <row r="49" spans="10:13" ht="24">
      <c r="J49" s="43"/>
      <c r="K49" s="43" t="s">
        <v>567</v>
      </c>
      <c r="L49" s="45">
        <v>125503133</v>
      </c>
      <c r="M49" s="52">
        <v>372971.38</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課題文</vt:lpstr>
      <vt:lpstr>年齢別人数</vt:lpstr>
      <vt:lpstr>解答例・課題1</vt:lpstr>
      <vt:lpstr>出張旅費精算書</vt:lpstr>
      <vt:lpstr>日当一覧</vt:lpstr>
      <vt:lpstr>解答例・出張旅費精算書</vt:lpstr>
      <vt:lpstr>受講者名簿秋</vt:lpstr>
      <vt:lpstr>解答例・課題3（年齢関数・フィルタ設定）</vt:lpstr>
      <vt:lpstr>統計データ</vt:lpstr>
      <vt:lpstr>解答例・課題4</vt:lpstr>
      <vt:lpstr>県別コンビニ数</vt:lpstr>
      <vt:lpstr>分析結果</vt:lpstr>
      <vt:lpstr>削除予定作業シート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第４２回全国障害者技能競技大会　122　パソコン操作　競技課題B</dc:title>
  <dc:creator/>
  <cp:lastModifiedBy/>
  <dcterms:created xsi:type="dcterms:W3CDTF">2022-11-17T02:28:29Z</dcterms:created>
  <dcterms:modified xsi:type="dcterms:W3CDTF">2022-11-17T02:29:10Z</dcterms:modified>
</cp:coreProperties>
</file>