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C-a5fs01w\青森支部（各課）\高齢・障害者業務課\竹内\アビリンピック\★31アビリン\R1競技課題\Ｒ1　HP課題掲載用\"/>
    </mc:Choice>
  </mc:AlternateContent>
  <bookViews>
    <workbookView xWindow="0" yWindow="0" windowWidth="19200" windowHeight="10920" firstSheet="1" activeTab="2"/>
  </bookViews>
  <sheets>
    <sheet name="とりまとめ表" sheetId="1" r:id="rId1"/>
    <sheet name="リスト一覧" sheetId="2" r:id="rId2"/>
    <sheet name="解答01HA2" sheetId="3" r:id="rId3"/>
    <sheet name="解答例" sheetId="4" r:id="rId4"/>
    <sheet name="数式" sheetId="5" r:id="rId5"/>
  </sheets>
  <definedNames>
    <definedName name="_xlnm.Print_Area" localSheetId="3">解答例!$A$1:$Q$31</definedName>
    <definedName name="_xlnm.Print_Area" localSheetId="4">数式!$A$1:$Q$31</definedName>
    <definedName name="サイズ">リスト一覧!$D$4:$F$4</definedName>
    <definedName name="品物">リスト一覧!$B$5:$F$7</definedName>
    <definedName name="用途">リスト一覧!$I$3:$K$4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" i="5" l="1"/>
  <c r="D30" i="5"/>
  <c r="F30" i="5" s="1"/>
  <c r="G30" i="5" s="1"/>
  <c r="C30" i="5"/>
  <c r="K29" i="5"/>
  <c r="H29" i="5"/>
  <c r="J29" i="5" s="1"/>
  <c r="D29" i="5"/>
  <c r="F29" i="5" s="1"/>
  <c r="G29" i="5" s="1"/>
  <c r="C29" i="5"/>
  <c r="H28" i="5"/>
  <c r="D28" i="5"/>
  <c r="F28" i="5" s="1"/>
  <c r="G28" i="5" s="1"/>
  <c r="C28" i="5"/>
  <c r="K27" i="5"/>
  <c r="H27" i="5"/>
  <c r="J27" i="5" s="1"/>
  <c r="D27" i="5"/>
  <c r="F27" i="5" s="1"/>
  <c r="G27" i="5" s="1"/>
  <c r="C27" i="5"/>
  <c r="K26" i="5"/>
  <c r="H26" i="5"/>
  <c r="J26" i="5" s="1"/>
  <c r="D26" i="5"/>
  <c r="F26" i="5" s="1"/>
  <c r="G26" i="5" s="1"/>
  <c r="C26" i="5"/>
  <c r="H25" i="5"/>
  <c r="D25" i="5"/>
  <c r="F25" i="5" s="1"/>
  <c r="G25" i="5" s="1"/>
  <c r="C25" i="5"/>
  <c r="K24" i="5"/>
  <c r="H24" i="5"/>
  <c r="J24" i="5" s="1"/>
  <c r="D24" i="5"/>
  <c r="F24" i="5" s="1"/>
  <c r="G24" i="5" s="1"/>
  <c r="C24" i="5"/>
  <c r="K23" i="5"/>
  <c r="H23" i="5"/>
  <c r="J23" i="5" s="1"/>
  <c r="D23" i="5"/>
  <c r="F23" i="5" s="1"/>
  <c r="G23" i="5" s="1"/>
  <c r="C23" i="5"/>
  <c r="K22" i="5"/>
  <c r="H22" i="5"/>
  <c r="J22" i="5" s="1"/>
  <c r="D22" i="5"/>
  <c r="F22" i="5" s="1"/>
  <c r="G22" i="5" s="1"/>
  <c r="C22" i="5"/>
  <c r="H21" i="5"/>
  <c r="D21" i="5"/>
  <c r="F21" i="5" s="1"/>
  <c r="G21" i="5" s="1"/>
  <c r="C21" i="5"/>
  <c r="K20" i="5"/>
  <c r="H20" i="5"/>
  <c r="J20" i="5" s="1"/>
  <c r="D20" i="5"/>
  <c r="F20" i="5" s="1"/>
  <c r="G20" i="5" s="1"/>
  <c r="C20" i="5"/>
  <c r="H19" i="5"/>
  <c r="D19" i="5"/>
  <c r="F19" i="5" s="1"/>
  <c r="G19" i="5" s="1"/>
  <c r="C19" i="5"/>
  <c r="H18" i="5"/>
  <c r="D18" i="5"/>
  <c r="F18" i="5" s="1"/>
  <c r="G18" i="5" s="1"/>
  <c r="C18" i="5"/>
  <c r="H17" i="5"/>
  <c r="D17" i="5"/>
  <c r="F17" i="5" s="1"/>
  <c r="G17" i="5" s="1"/>
  <c r="C17" i="5"/>
  <c r="H16" i="5"/>
  <c r="D16" i="5"/>
  <c r="F16" i="5" s="1"/>
  <c r="G16" i="5" s="1"/>
  <c r="C16" i="5"/>
  <c r="H15" i="5"/>
  <c r="I15" i="5" s="1"/>
  <c r="G15" i="5"/>
  <c r="F15" i="5"/>
  <c r="D15" i="5"/>
  <c r="C15" i="5"/>
  <c r="K14" i="5"/>
  <c r="J14" i="5"/>
  <c r="I14" i="5"/>
  <c r="H14" i="5"/>
  <c r="F14" i="5"/>
  <c r="G14" i="5" s="1"/>
  <c r="D14" i="5"/>
  <c r="C14" i="5"/>
  <c r="I13" i="5"/>
  <c r="H13" i="5"/>
  <c r="K13" i="5" s="1"/>
  <c r="D13" i="5"/>
  <c r="F13" i="5" s="1"/>
  <c r="G13" i="5" s="1"/>
  <c r="C13" i="5"/>
  <c r="I12" i="5"/>
  <c r="H12" i="5"/>
  <c r="K12" i="5" s="1"/>
  <c r="D12" i="5"/>
  <c r="F12" i="5" s="1"/>
  <c r="G12" i="5" s="1"/>
  <c r="C12" i="5"/>
  <c r="I11" i="5"/>
  <c r="H11" i="5"/>
  <c r="K11" i="5" s="1"/>
  <c r="D11" i="5"/>
  <c r="F11" i="5" s="1"/>
  <c r="G11" i="5" s="1"/>
  <c r="N9" i="5" s="1"/>
  <c r="C11" i="5"/>
  <c r="I10" i="5"/>
  <c r="H10" i="5"/>
  <c r="K10" i="5" s="1"/>
  <c r="D10" i="5"/>
  <c r="F10" i="5" s="1"/>
  <c r="G10" i="5" s="1"/>
  <c r="C10" i="5"/>
  <c r="K9" i="5"/>
  <c r="J9" i="5"/>
  <c r="I9" i="5"/>
  <c r="H9" i="5"/>
  <c r="F9" i="5"/>
  <c r="G9" i="5" s="1"/>
  <c r="N8" i="5" s="1"/>
  <c r="D9" i="5"/>
  <c r="C9" i="5"/>
  <c r="H8" i="5"/>
  <c r="I8" i="5" s="1"/>
  <c r="D8" i="5"/>
  <c r="F8" i="5" s="1"/>
  <c r="G8" i="5" s="1"/>
  <c r="C8" i="5"/>
  <c r="H30" i="4"/>
  <c r="D30" i="4"/>
  <c r="F30" i="4" s="1"/>
  <c r="G30" i="4" s="1"/>
  <c r="C30" i="4"/>
  <c r="H29" i="4"/>
  <c r="K29" i="4" s="1"/>
  <c r="D29" i="4"/>
  <c r="F29" i="4" s="1"/>
  <c r="G29" i="4" s="1"/>
  <c r="C29" i="4"/>
  <c r="H28" i="4"/>
  <c r="D28" i="4"/>
  <c r="F28" i="4" s="1"/>
  <c r="G28" i="4" s="1"/>
  <c r="C28" i="4"/>
  <c r="H27" i="4"/>
  <c r="K27" i="4" s="1"/>
  <c r="D27" i="4"/>
  <c r="F27" i="4" s="1"/>
  <c r="G27" i="4" s="1"/>
  <c r="C27" i="4"/>
  <c r="H26" i="4"/>
  <c r="K26" i="4" s="1"/>
  <c r="D26" i="4"/>
  <c r="F26" i="4" s="1"/>
  <c r="G26" i="4" s="1"/>
  <c r="C26" i="4"/>
  <c r="H25" i="4"/>
  <c r="D25" i="4"/>
  <c r="F25" i="4" s="1"/>
  <c r="G25" i="4" s="1"/>
  <c r="C25" i="4"/>
  <c r="H24" i="4"/>
  <c r="K24" i="4" s="1"/>
  <c r="D24" i="4"/>
  <c r="F24" i="4" s="1"/>
  <c r="G24" i="4" s="1"/>
  <c r="C24" i="4"/>
  <c r="H23" i="4"/>
  <c r="K23" i="4" s="1"/>
  <c r="D23" i="4"/>
  <c r="F23" i="4" s="1"/>
  <c r="G23" i="4" s="1"/>
  <c r="C23" i="4"/>
  <c r="H22" i="4"/>
  <c r="K22" i="4" s="1"/>
  <c r="D22" i="4"/>
  <c r="F22" i="4" s="1"/>
  <c r="G22" i="4" s="1"/>
  <c r="C22" i="4"/>
  <c r="H21" i="4"/>
  <c r="D21" i="4"/>
  <c r="F21" i="4" s="1"/>
  <c r="G21" i="4" s="1"/>
  <c r="C21" i="4"/>
  <c r="H20" i="4"/>
  <c r="K20" i="4" s="1"/>
  <c r="D20" i="4"/>
  <c r="F20" i="4" s="1"/>
  <c r="G20" i="4" s="1"/>
  <c r="C20" i="4"/>
  <c r="H19" i="4"/>
  <c r="D19" i="4"/>
  <c r="F19" i="4" s="1"/>
  <c r="G19" i="4" s="1"/>
  <c r="C19" i="4"/>
  <c r="H18" i="4"/>
  <c r="D18" i="4"/>
  <c r="F18" i="4" s="1"/>
  <c r="G18" i="4" s="1"/>
  <c r="C18" i="4"/>
  <c r="H17" i="4"/>
  <c r="D17" i="4"/>
  <c r="F17" i="4" s="1"/>
  <c r="G17" i="4" s="1"/>
  <c r="C17" i="4"/>
  <c r="H16" i="4"/>
  <c r="D16" i="4"/>
  <c r="F16" i="4" s="1"/>
  <c r="G16" i="4" s="1"/>
  <c r="C16" i="4"/>
  <c r="H15" i="4"/>
  <c r="D15" i="4"/>
  <c r="F15" i="4" s="1"/>
  <c r="G15" i="4" s="1"/>
  <c r="C15" i="4"/>
  <c r="K14" i="4"/>
  <c r="H14" i="4"/>
  <c r="I14" i="4" s="1"/>
  <c r="F14" i="4"/>
  <c r="G14" i="4" s="1"/>
  <c r="D14" i="4"/>
  <c r="C14" i="4"/>
  <c r="H13" i="4"/>
  <c r="I13" i="4" s="1"/>
  <c r="K13" i="4" s="1"/>
  <c r="F13" i="4"/>
  <c r="G13" i="4" s="1"/>
  <c r="D13" i="4"/>
  <c r="C13" i="4"/>
  <c r="I12" i="4"/>
  <c r="K12" i="4" s="1"/>
  <c r="H12" i="4"/>
  <c r="F12" i="4"/>
  <c r="G12" i="4" s="1"/>
  <c r="D12" i="4"/>
  <c r="C12" i="4"/>
  <c r="I11" i="4"/>
  <c r="H11" i="4"/>
  <c r="K11" i="4" s="1"/>
  <c r="F11" i="4"/>
  <c r="G11" i="4" s="1"/>
  <c r="D11" i="4"/>
  <c r="C11" i="4"/>
  <c r="I10" i="4"/>
  <c r="H10" i="4"/>
  <c r="K10" i="4" s="1"/>
  <c r="F10" i="4"/>
  <c r="G10" i="4" s="1"/>
  <c r="D10" i="4"/>
  <c r="C10" i="4"/>
  <c r="J9" i="4"/>
  <c r="H9" i="4"/>
  <c r="I9" i="4" s="1"/>
  <c r="F9" i="4"/>
  <c r="G9" i="4" s="1"/>
  <c r="D9" i="4"/>
  <c r="C9" i="4"/>
  <c r="H8" i="4"/>
  <c r="D8" i="4"/>
  <c r="F8" i="4" s="1"/>
  <c r="G8" i="4" s="1"/>
  <c r="C8" i="4"/>
  <c r="H30" i="3"/>
  <c r="F30" i="3"/>
  <c r="G30" i="3" s="1"/>
  <c r="D30" i="3"/>
  <c r="C30" i="3"/>
  <c r="H29" i="3"/>
  <c r="K29" i="3" s="1"/>
  <c r="F29" i="3"/>
  <c r="G29" i="3" s="1"/>
  <c r="D29" i="3"/>
  <c r="C29" i="3"/>
  <c r="H28" i="3"/>
  <c r="F28" i="3"/>
  <c r="G28" i="3" s="1"/>
  <c r="D28" i="3"/>
  <c r="C28" i="3"/>
  <c r="H27" i="3"/>
  <c r="K27" i="3" s="1"/>
  <c r="F27" i="3"/>
  <c r="G27" i="3" s="1"/>
  <c r="D27" i="3"/>
  <c r="C27" i="3"/>
  <c r="H26" i="3"/>
  <c r="K26" i="3" s="1"/>
  <c r="F26" i="3"/>
  <c r="G26" i="3" s="1"/>
  <c r="D26" i="3"/>
  <c r="C26" i="3"/>
  <c r="H25" i="3"/>
  <c r="F25" i="3"/>
  <c r="G25" i="3" s="1"/>
  <c r="D25" i="3"/>
  <c r="C25" i="3"/>
  <c r="H24" i="3"/>
  <c r="K24" i="3" s="1"/>
  <c r="F24" i="3"/>
  <c r="G24" i="3" s="1"/>
  <c r="D24" i="3"/>
  <c r="C24" i="3"/>
  <c r="J23" i="3"/>
  <c r="H23" i="3"/>
  <c r="K23" i="3" s="1"/>
  <c r="F23" i="3"/>
  <c r="G23" i="3" s="1"/>
  <c r="D23" i="3"/>
  <c r="C23" i="3"/>
  <c r="H22" i="3"/>
  <c r="K22" i="3" s="1"/>
  <c r="F22" i="3"/>
  <c r="G22" i="3" s="1"/>
  <c r="D22" i="3"/>
  <c r="C22" i="3"/>
  <c r="H21" i="3"/>
  <c r="F21" i="3"/>
  <c r="G21" i="3" s="1"/>
  <c r="D21" i="3"/>
  <c r="C21" i="3"/>
  <c r="H20" i="3"/>
  <c r="K20" i="3" s="1"/>
  <c r="F20" i="3"/>
  <c r="G20" i="3" s="1"/>
  <c r="D20" i="3"/>
  <c r="C20" i="3"/>
  <c r="H19" i="3"/>
  <c r="F19" i="3"/>
  <c r="G19" i="3" s="1"/>
  <c r="D19" i="3"/>
  <c r="C19" i="3"/>
  <c r="H18" i="3"/>
  <c r="F18" i="3"/>
  <c r="G18" i="3" s="1"/>
  <c r="D18" i="3"/>
  <c r="C18" i="3"/>
  <c r="H17" i="3"/>
  <c r="F17" i="3"/>
  <c r="G17" i="3" s="1"/>
  <c r="D17" i="3"/>
  <c r="C17" i="3"/>
  <c r="H16" i="3"/>
  <c r="F16" i="3"/>
  <c r="G16" i="3" s="1"/>
  <c r="D16" i="3"/>
  <c r="C16" i="3"/>
  <c r="H15" i="3"/>
  <c r="I15" i="3" s="1"/>
  <c r="K15" i="3" s="1"/>
  <c r="D15" i="3"/>
  <c r="F15" i="3" s="1"/>
  <c r="G15" i="3" s="1"/>
  <c r="C15" i="3"/>
  <c r="H14" i="3"/>
  <c r="I14" i="3" s="1"/>
  <c r="F14" i="3"/>
  <c r="G14" i="3" s="1"/>
  <c r="D14" i="3"/>
  <c r="C14" i="3"/>
  <c r="H13" i="3"/>
  <c r="I13" i="3" s="1"/>
  <c r="K13" i="3" s="1"/>
  <c r="D13" i="3"/>
  <c r="F13" i="3" s="1"/>
  <c r="G13" i="3" s="1"/>
  <c r="C13" i="3"/>
  <c r="I12" i="3"/>
  <c r="K12" i="3" s="1"/>
  <c r="H12" i="3"/>
  <c r="D12" i="3"/>
  <c r="F12" i="3" s="1"/>
  <c r="G12" i="3" s="1"/>
  <c r="C12" i="3"/>
  <c r="H11" i="3"/>
  <c r="J11" i="3" s="1"/>
  <c r="D11" i="3"/>
  <c r="F11" i="3" s="1"/>
  <c r="G11" i="3" s="1"/>
  <c r="N9" i="3" s="1"/>
  <c r="C11" i="3"/>
  <c r="J10" i="3"/>
  <c r="H10" i="3"/>
  <c r="K10" i="3" s="1"/>
  <c r="D10" i="3"/>
  <c r="F10" i="3" s="1"/>
  <c r="G10" i="3" s="1"/>
  <c r="C10" i="3"/>
  <c r="H9" i="3"/>
  <c r="J9" i="3" s="1"/>
  <c r="F9" i="3"/>
  <c r="G9" i="3" s="1"/>
  <c r="D9" i="3"/>
  <c r="C9" i="3"/>
  <c r="H8" i="3"/>
  <c r="I8" i="3" s="1"/>
  <c r="K8" i="3" s="1"/>
  <c r="D8" i="3"/>
  <c r="F8" i="3" s="1"/>
  <c r="G8" i="3" s="1"/>
  <c r="C8" i="3"/>
  <c r="K15" i="5" l="1"/>
  <c r="J15" i="5"/>
  <c r="K8" i="5"/>
  <c r="J8" i="5"/>
  <c r="P15" i="5"/>
  <c r="N13" i="5"/>
  <c r="O15" i="5"/>
  <c r="N15" i="5"/>
  <c r="P14" i="5"/>
  <c r="N7" i="5"/>
  <c r="O14" i="5"/>
  <c r="N14" i="5"/>
  <c r="O13" i="5"/>
  <c r="P13" i="5"/>
  <c r="N9" i="4"/>
  <c r="K9" i="4"/>
  <c r="I10" i="3"/>
  <c r="J14" i="4"/>
  <c r="J24" i="3"/>
  <c r="J10" i="5"/>
  <c r="J11" i="5"/>
  <c r="J12" i="5"/>
  <c r="J13" i="5"/>
  <c r="I16" i="5"/>
  <c r="K16" i="5" s="1"/>
  <c r="I17" i="5"/>
  <c r="K17" i="5" s="1"/>
  <c r="I18" i="5"/>
  <c r="K18" i="5" s="1"/>
  <c r="I19" i="5"/>
  <c r="K19" i="5" s="1"/>
  <c r="I20" i="5"/>
  <c r="I21" i="5"/>
  <c r="K21" i="5" s="1"/>
  <c r="I22" i="5"/>
  <c r="I23" i="5"/>
  <c r="I24" i="5"/>
  <c r="I25" i="5"/>
  <c r="K25" i="5" s="1"/>
  <c r="I26" i="5"/>
  <c r="I27" i="5"/>
  <c r="I28" i="5"/>
  <c r="K28" i="5" s="1"/>
  <c r="I29" i="5"/>
  <c r="I30" i="5"/>
  <c r="K30" i="5" s="1"/>
  <c r="J26" i="3"/>
  <c r="K11" i="3"/>
  <c r="P15" i="4"/>
  <c r="N13" i="4"/>
  <c r="O15" i="4"/>
  <c r="N15" i="4"/>
  <c r="P14" i="4"/>
  <c r="N7" i="4"/>
  <c r="O14" i="4"/>
  <c r="N14" i="4"/>
  <c r="P13" i="4"/>
  <c r="O13" i="4"/>
  <c r="J15" i="3"/>
  <c r="I8" i="4"/>
  <c r="K8" i="4" s="1"/>
  <c r="I15" i="4"/>
  <c r="K15" i="4" s="1"/>
  <c r="N8" i="3"/>
  <c r="J8" i="4"/>
  <c r="N8" i="4"/>
  <c r="J10" i="4"/>
  <c r="J11" i="4"/>
  <c r="J12" i="4"/>
  <c r="J13" i="4"/>
  <c r="I16" i="4"/>
  <c r="J16" i="4" s="1"/>
  <c r="I17" i="4"/>
  <c r="K17" i="4" s="1"/>
  <c r="I18" i="4"/>
  <c r="K18" i="4" s="1"/>
  <c r="I19" i="4"/>
  <c r="K19" i="4" s="1"/>
  <c r="I20" i="4"/>
  <c r="I21" i="4"/>
  <c r="K21" i="4" s="1"/>
  <c r="I22" i="4"/>
  <c r="I23" i="4"/>
  <c r="I24" i="4"/>
  <c r="I25" i="4"/>
  <c r="K25" i="4" s="1"/>
  <c r="I26" i="4"/>
  <c r="I27" i="4"/>
  <c r="I28" i="4"/>
  <c r="K28" i="4" s="1"/>
  <c r="I29" i="4"/>
  <c r="I30" i="4"/>
  <c r="K30" i="4" s="1"/>
  <c r="J14" i="3"/>
  <c r="J22" i="3"/>
  <c r="J17" i="4"/>
  <c r="J18" i="4"/>
  <c r="J20" i="4"/>
  <c r="J22" i="4"/>
  <c r="J23" i="4"/>
  <c r="J24" i="4"/>
  <c r="J26" i="4"/>
  <c r="J27" i="4"/>
  <c r="J29" i="4"/>
  <c r="J30" i="4"/>
  <c r="I11" i="3"/>
  <c r="J27" i="3"/>
  <c r="J29" i="3"/>
  <c r="P15" i="3"/>
  <c r="N13" i="3"/>
  <c r="O15" i="3"/>
  <c r="N7" i="3"/>
  <c r="N15" i="3"/>
  <c r="P14" i="3"/>
  <c r="N14" i="3"/>
  <c r="O14" i="3"/>
  <c r="P13" i="3"/>
  <c r="O13" i="3"/>
  <c r="K14" i="3"/>
  <c r="J8" i="3"/>
  <c r="I9" i="3"/>
  <c r="K9" i="3"/>
  <c r="J12" i="3"/>
  <c r="J13" i="3"/>
  <c r="I16" i="3"/>
  <c r="J16" i="3" s="1"/>
  <c r="I17" i="3"/>
  <c r="J17" i="3" s="1"/>
  <c r="I18" i="3"/>
  <c r="J18" i="3" s="1"/>
  <c r="I19" i="3"/>
  <c r="J19" i="3" s="1"/>
  <c r="I20" i="3"/>
  <c r="I21" i="3"/>
  <c r="J21" i="3" s="1"/>
  <c r="I22" i="3"/>
  <c r="I23" i="3"/>
  <c r="I24" i="3"/>
  <c r="I25" i="3"/>
  <c r="J25" i="3" s="1"/>
  <c r="I26" i="3"/>
  <c r="I27" i="3"/>
  <c r="I28" i="3"/>
  <c r="J28" i="3" s="1"/>
  <c r="I29" i="3"/>
  <c r="I30" i="3"/>
  <c r="J30" i="3" s="1"/>
  <c r="J20" i="3"/>
  <c r="K16" i="3" l="1"/>
  <c r="J25" i="4"/>
  <c r="J30" i="5"/>
  <c r="J25" i="5"/>
  <c r="J19" i="5"/>
  <c r="J18" i="5"/>
  <c r="J21" i="5"/>
  <c r="J28" i="5"/>
  <c r="J28" i="4"/>
  <c r="J15" i="4"/>
  <c r="J16" i="5"/>
  <c r="J17" i="5"/>
  <c r="K16" i="4"/>
  <c r="K18" i="3"/>
  <c r="J21" i="4"/>
  <c r="K17" i="3"/>
  <c r="J19" i="4"/>
  <c r="K28" i="3"/>
  <c r="K25" i="3"/>
  <c r="K19" i="3"/>
  <c r="K30" i="3"/>
  <c r="K21" i="3"/>
  <c r="F9" i="1" l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8" i="1"/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8" i="1"/>
  <c r="I9" i="1" l="1"/>
  <c r="J9" i="1"/>
  <c r="K9" i="1"/>
  <c r="J23" i="1"/>
  <c r="K23" i="1"/>
  <c r="I15" i="1"/>
  <c r="J15" i="1" s="1"/>
  <c r="K15" i="1"/>
  <c r="K22" i="1"/>
  <c r="J22" i="1"/>
  <c r="K14" i="1"/>
  <c r="J14" i="1"/>
  <c r="I17" i="1"/>
  <c r="J17" i="1" s="1"/>
  <c r="K17" i="1"/>
  <c r="I8" i="1"/>
  <c r="J8" i="1" s="1"/>
  <c r="N9" i="1"/>
  <c r="I13" i="1"/>
  <c r="J13" i="1" s="1"/>
  <c r="K20" i="1"/>
  <c r="J20" i="1"/>
  <c r="I12" i="1"/>
  <c r="J12" i="1" s="1"/>
  <c r="I25" i="1"/>
  <c r="J25" i="1" s="1"/>
  <c r="I16" i="1"/>
  <c r="J16" i="1" s="1"/>
  <c r="I21" i="1"/>
  <c r="J21" i="1" s="1"/>
  <c r="I28" i="1"/>
  <c r="J28" i="1" s="1"/>
  <c r="I19" i="1"/>
  <c r="J19" i="1" s="1"/>
  <c r="J11" i="1"/>
  <c r="K11" i="1"/>
  <c r="I24" i="1"/>
  <c r="J24" i="1"/>
  <c r="K24" i="1"/>
  <c r="I29" i="1"/>
  <c r="J29" i="1"/>
  <c r="K29" i="1"/>
  <c r="J27" i="1"/>
  <c r="K27" i="1"/>
  <c r="J26" i="1"/>
  <c r="K26" i="1"/>
  <c r="J10" i="1"/>
  <c r="K10" i="1"/>
  <c r="I26" i="1"/>
  <c r="I11" i="1"/>
  <c r="I27" i="1"/>
  <c r="I23" i="1"/>
  <c r="I10" i="1"/>
  <c r="I22" i="1"/>
  <c r="I14" i="1"/>
  <c r="I20" i="1"/>
  <c r="I30" i="1"/>
  <c r="K30" i="1" s="1"/>
  <c r="I18" i="1"/>
  <c r="K18" i="1" s="1"/>
  <c r="G10" i="1"/>
  <c r="G18" i="1"/>
  <c r="G25" i="1"/>
  <c r="G27" i="1"/>
  <c r="D9" i="1"/>
  <c r="G9" i="1" s="1"/>
  <c r="N8" i="1" s="1"/>
  <c r="D10" i="1"/>
  <c r="D11" i="1"/>
  <c r="G11" i="1" s="1"/>
  <c r="D12" i="1"/>
  <c r="G12" i="1" s="1"/>
  <c r="N7" i="1" s="1"/>
  <c r="D13" i="1"/>
  <c r="G13" i="1" s="1"/>
  <c r="D14" i="1"/>
  <c r="G14" i="1" s="1"/>
  <c r="D15" i="1"/>
  <c r="G15" i="1" s="1"/>
  <c r="D16" i="1"/>
  <c r="G16" i="1" s="1"/>
  <c r="D17" i="1"/>
  <c r="G17" i="1" s="1"/>
  <c r="D18" i="1"/>
  <c r="D19" i="1"/>
  <c r="G19" i="1" s="1"/>
  <c r="D20" i="1"/>
  <c r="G20" i="1" s="1"/>
  <c r="D21" i="1"/>
  <c r="G21" i="1" s="1"/>
  <c r="D22" i="1"/>
  <c r="G22" i="1" s="1"/>
  <c r="D23" i="1"/>
  <c r="G23" i="1" s="1"/>
  <c r="D24" i="1"/>
  <c r="G24" i="1" s="1"/>
  <c r="D25" i="1"/>
  <c r="D26" i="1"/>
  <c r="G26" i="1" s="1"/>
  <c r="D27" i="1"/>
  <c r="D28" i="1"/>
  <c r="G28" i="1" s="1"/>
  <c r="D29" i="1"/>
  <c r="G29" i="1" s="1"/>
  <c r="D30" i="1"/>
  <c r="G30" i="1" s="1"/>
  <c r="D8" i="1"/>
  <c r="G8" i="1" s="1"/>
  <c r="K28" i="1" l="1"/>
  <c r="K21" i="1"/>
  <c r="K19" i="1"/>
  <c r="K16" i="1"/>
  <c r="K8" i="1"/>
  <c r="K12" i="1"/>
  <c r="J18" i="1"/>
  <c r="K25" i="1"/>
  <c r="K13" i="1"/>
  <c r="J30" i="1"/>
  <c r="N13" i="1"/>
  <c r="O15" i="1"/>
  <c r="N15" i="1"/>
  <c r="O14" i="1"/>
  <c r="O13" i="1"/>
  <c r="N14" i="1"/>
  <c r="P15" i="1"/>
  <c r="P13" i="1"/>
  <c r="P14" i="1"/>
</calcChain>
</file>

<file path=xl/sharedStrings.xml><?xml version="1.0" encoding="utf-8"?>
<sst xmlns="http://schemas.openxmlformats.org/spreadsheetml/2006/main" count="210" uniqueCount="62">
  <si>
    <t>用途内容別売上金額合計</t>
    <rPh sb="0" eb="2">
      <t>ヨウト</t>
    </rPh>
    <rPh sb="2" eb="4">
      <t>ナイヨウ</t>
    </rPh>
    <rPh sb="4" eb="5">
      <t>ベツ</t>
    </rPh>
    <rPh sb="5" eb="7">
      <t>ウリアゲ</t>
    </rPh>
    <rPh sb="7" eb="9">
      <t>キンガク</t>
    </rPh>
    <rPh sb="9" eb="11">
      <t>ゴウケイ</t>
    </rPh>
    <phoneticPr fontId="2"/>
  </si>
  <si>
    <t>伝票番号</t>
    <rPh sb="0" eb="2">
      <t>デンピョウ</t>
    </rPh>
    <rPh sb="2" eb="4">
      <t>バンゴウ</t>
    </rPh>
    <phoneticPr fontId="1"/>
  </si>
  <si>
    <t>商品名</t>
    <rPh sb="0" eb="3">
      <t>ショウヒンメイ</t>
    </rPh>
    <phoneticPr fontId="2"/>
  </si>
  <si>
    <t>サイズ</t>
  </si>
  <si>
    <t>個数
(個)</t>
    <rPh sb="0" eb="2">
      <t>コスウ</t>
    </rPh>
    <rPh sb="4" eb="5">
      <t>コ</t>
    </rPh>
    <phoneticPr fontId="1"/>
  </si>
  <si>
    <t>単価
(円)</t>
    <rPh sb="0" eb="2">
      <t>タンカ</t>
    </rPh>
    <rPh sb="4" eb="5">
      <t>エン</t>
    </rPh>
    <phoneticPr fontId="1"/>
  </si>
  <si>
    <t>売上金額
(円)</t>
    <rPh sb="0" eb="2">
      <t>ウリアゲ</t>
    </rPh>
    <rPh sb="2" eb="4">
      <t>キンガク</t>
    </rPh>
    <rPh sb="6" eb="7">
      <t>エン</t>
    </rPh>
    <phoneticPr fontId="1"/>
  </si>
  <si>
    <t>用途内容</t>
    <rPh sb="0" eb="2">
      <t>ヨウト</t>
    </rPh>
    <rPh sb="2" eb="4">
      <t>ナイヨウ</t>
    </rPh>
    <phoneticPr fontId="1"/>
  </si>
  <si>
    <t>年齢</t>
    <rPh sb="0" eb="2">
      <t>ネンレイ</t>
    </rPh>
    <phoneticPr fontId="2"/>
  </si>
  <si>
    <t>同梱ロウソク数</t>
    <rPh sb="0" eb="2">
      <t>ドウコン</t>
    </rPh>
    <rPh sb="6" eb="7">
      <t>スウ</t>
    </rPh>
    <phoneticPr fontId="1"/>
  </si>
  <si>
    <t>用途内容</t>
    <rPh sb="0" eb="2">
      <t>ヨウト</t>
    </rPh>
    <rPh sb="2" eb="4">
      <t>ナイヨウ</t>
    </rPh>
    <phoneticPr fontId="2"/>
  </si>
  <si>
    <t>売上金額合計</t>
    <rPh sb="0" eb="2">
      <t>ウリアゲ</t>
    </rPh>
    <rPh sb="2" eb="4">
      <t>キンガク</t>
    </rPh>
    <rPh sb="4" eb="6">
      <t>ゴウケイ</t>
    </rPh>
    <phoneticPr fontId="2"/>
  </si>
  <si>
    <t>大</t>
    <rPh sb="0" eb="1">
      <t>ダイ</t>
    </rPh>
    <phoneticPr fontId="2"/>
  </si>
  <si>
    <t>小</t>
    <rPh sb="0" eb="1">
      <t>ショウ</t>
    </rPh>
    <phoneticPr fontId="2"/>
  </si>
  <si>
    <t>誕生日</t>
    <rPh sb="0" eb="3">
      <t>タンジョウビ</t>
    </rPh>
    <phoneticPr fontId="2"/>
  </si>
  <si>
    <t>売上金額が多い上位3位</t>
    <rPh sb="0" eb="2">
      <t>ウリアゲ</t>
    </rPh>
    <rPh sb="2" eb="4">
      <t>キンガク</t>
    </rPh>
    <rPh sb="5" eb="6">
      <t>オオ</t>
    </rPh>
    <rPh sb="7" eb="9">
      <t>ジョウイ</t>
    </rPh>
    <rPh sb="10" eb="11">
      <t>イ</t>
    </rPh>
    <phoneticPr fontId="2"/>
  </si>
  <si>
    <t>順位</t>
    <rPh sb="0" eb="2">
      <t>ジュンイ</t>
    </rPh>
    <phoneticPr fontId="2"/>
  </si>
  <si>
    <t>伝票番号</t>
    <rPh sb="0" eb="2">
      <t>デンピョウ</t>
    </rPh>
    <rPh sb="2" eb="4">
      <t>バンゴウ</t>
    </rPh>
    <phoneticPr fontId="2"/>
  </si>
  <si>
    <t>売上金額(円)</t>
    <rPh sb="0" eb="2">
      <t>ウリアゲ</t>
    </rPh>
    <rPh sb="2" eb="4">
      <t>キンガク</t>
    </rPh>
    <rPh sb="5" eb="6">
      <t>エン</t>
    </rPh>
    <phoneticPr fontId="2"/>
  </si>
  <si>
    <t>用途一覧</t>
    <rPh sb="0" eb="2">
      <t>ヨウト</t>
    </rPh>
    <rPh sb="2" eb="4">
      <t>イチラン</t>
    </rPh>
    <phoneticPr fontId="2"/>
  </si>
  <si>
    <t>単価(円)</t>
    <rPh sb="0" eb="2">
      <t>タンカ</t>
    </rPh>
    <rPh sb="3" eb="4">
      <t>エン</t>
    </rPh>
    <phoneticPr fontId="2"/>
  </si>
  <si>
    <t>用途コード</t>
    <rPh sb="0" eb="2">
      <t>ヨウト</t>
    </rPh>
    <phoneticPr fontId="2"/>
  </si>
  <si>
    <t>B</t>
  </si>
  <si>
    <t>NC</t>
  </si>
  <si>
    <t>CH</t>
  </si>
  <si>
    <t>お祝いケーキ販売実績一覧</t>
    <rPh sb="1" eb="2">
      <t>イワ</t>
    </rPh>
    <rPh sb="6" eb="8">
      <t>ハンバイ</t>
    </rPh>
    <rPh sb="8" eb="10">
      <t>ジッセキ</t>
    </rPh>
    <rPh sb="10" eb="12">
      <t>イチラン</t>
    </rPh>
    <phoneticPr fontId="1"/>
  </si>
  <si>
    <t>生クリーム</t>
    <rPh sb="0" eb="1">
      <t>ナマ</t>
    </rPh>
    <phoneticPr fontId="2"/>
  </si>
  <si>
    <t>チョコクリーム</t>
    <phoneticPr fontId="3"/>
  </si>
  <si>
    <t>フルーツタルト</t>
    <phoneticPr fontId="3"/>
  </si>
  <si>
    <t>FT</t>
    <phoneticPr fontId="3"/>
  </si>
  <si>
    <t>品物一覧</t>
    <rPh sb="0" eb="2">
      <t>シナモノ</t>
    </rPh>
    <rPh sb="2" eb="4">
      <t>イチラン</t>
    </rPh>
    <phoneticPr fontId="2"/>
  </si>
  <si>
    <t>品物コード</t>
    <rPh sb="0" eb="2">
      <t>シナモノ</t>
    </rPh>
    <phoneticPr fontId="2"/>
  </si>
  <si>
    <t>⑤</t>
    <phoneticPr fontId="3"/>
  </si>
  <si>
    <t>⑥</t>
    <phoneticPr fontId="3"/>
  </si>
  <si>
    <t>⑦</t>
    <phoneticPr fontId="3"/>
  </si>
  <si>
    <t>M</t>
    <phoneticPr fontId="3"/>
  </si>
  <si>
    <t>C</t>
    <phoneticPr fontId="3"/>
  </si>
  <si>
    <t>結婚式</t>
    <rPh sb="0" eb="3">
      <t>ケッコンシキ</t>
    </rPh>
    <phoneticPr fontId="2"/>
  </si>
  <si>
    <t>クリスマス</t>
    <phoneticPr fontId="3"/>
  </si>
  <si>
    <t>CH⑤-B20</t>
    <phoneticPr fontId="3"/>
  </si>
  <si>
    <t>FT⑤-M</t>
    <phoneticPr fontId="3"/>
  </si>
  <si>
    <t>CH⑤-C</t>
    <phoneticPr fontId="3"/>
  </si>
  <si>
    <t>CH⑤-B14</t>
    <phoneticPr fontId="3"/>
  </si>
  <si>
    <t>NC⑤-B03</t>
    <phoneticPr fontId="3"/>
  </si>
  <si>
    <t>NC⑤-M</t>
    <phoneticPr fontId="3"/>
  </si>
  <si>
    <t>NC⑤-B05</t>
    <phoneticPr fontId="3"/>
  </si>
  <si>
    <t>NC⑦-M</t>
    <phoneticPr fontId="3"/>
  </si>
  <si>
    <t>NC⑦-B24</t>
    <phoneticPr fontId="3"/>
  </si>
  <si>
    <t>CH⑦-M</t>
    <phoneticPr fontId="3"/>
  </si>
  <si>
    <t>NC⑦-M</t>
    <phoneticPr fontId="3"/>
  </si>
  <si>
    <t>NC⑦-B13</t>
    <phoneticPr fontId="3"/>
  </si>
  <si>
    <t>CH⑦-C</t>
    <phoneticPr fontId="3"/>
  </si>
  <si>
    <t>FT⑦-B20</t>
    <phoneticPr fontId="3"/>
  </si>
  <si>
    <t>CH⑦-B40</t>
    <phoneticPr fontId="3"/>
  </si>
  <si>
    <t>NC⑥-M</t>
    <phoneticPr fontId="3"/>
  </si>
  <si>
    <t>NC⑥-B07</t>
    <phoneticPr fontId="3"/>
  </si>
  <si>
    <t>NC⑥-B60</t>
    <phoneticPr fontId="3"/>
  </si>
  <si>
    <t>CH⑥-B16</t>
    <phoneticPr fontId="3"/>
  </si>
  <si>
    <t>NC⑥-B12</t>
    <phoneticPr fontId="3"/>
  </si>
  <si>
    <t>CH⑥-M</t>
    <phoneticPr fontId="3"/>
  </si>
  <si>
    <t>CH⑥-C</t>
    <phoneticPr fontId="3"/>
  </si>
  <si>
    <t>競技者氏名</t>
    <rPh sb="0" eb="5">
      <t>キョウギシャシメイ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</si>
</sst>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General&quot;歳&quot;"/>
  </numFmts>
  <fonts count="7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20"/>
      <color theme="5"/>
      <name val="ＭＳ Ｐゴシック"/>
      <family val="2"/>
      <charset val="128"/>
      <scheme val="minor"/>
    </font>
    <font>
      <b/>
      <sz val="11"/>
      <color theme="5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4" fillId="0" borderId="0" xfId="0" applyFont="1">
      <alignment vertical="center"/>
    </xf>
    <xf numFmtId="0" fontId="0" fillId="0" borderId="1" xfId="0" applyBorder="1" applyAlignment="1">
      <alignment horizontal="right" vertical="center"/>
    </xf>
    <xf numFmtId="176" fontId="0" fillId="0" borderId="1" xfId="0" applyNumberFormat="1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C70AC"/>
      <color rgb="FFFC80B5"/>
      <color rgb="FFF90F7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workbookViewId="0"/>
  </sheetViews>
  <sheetFormatPr defaultRowHeight="13.5" x14ac:dyDescent="0.15"/>
  <cols>
    <col min="2" max="2" width="9.625" customWidth="1"/>
    <col min="3" max="3" width="17.25" customWidth="1"/>
    <col min="4" max="4" width="6.625" customWidth="1"/>
    <col min="5" max="5" width="5.25" customWidth="1"/>
    <col min="6" max="6" width="5.5" customWidth="1"/>
    <col min="9" max="9" width="5.375" customWidth="1"/>
    <col min="10" max="10" width="13" customWidth="1"/>
    <col min="11" max="11" width="17.25" customWidth="1"/>
    <col min="12" max="12" width="2.625" customWidth="1"/>
    <col min="14" max="14" width="17.25" customWidth="1"/>
    <col min="16" max="16" width="12.375" customWidth="1"/>
  </cols>
  <sheetData>
    <row r="1" spans="1:16" x14ac:dyDescent="0.15">
      <c r="A1" t="s">
        <v>61</v>
      </c>
    </row>
    <row r="4" spans="1:16" ht="24" x14ac:dyDescent="0.15">
      <c r="B4" s="6" t="s">
        <v>25</v>
      </c>
    </row>
    <row r="5" spans="1:16" x14ac:dyDescent="0.15">
      <c r="M5" s="7" t="s">
        <v>0</v>
      </c>
    </row>
    <row r="6" spans="1:16" x14ac:dyDescent="0.15">
      <c r="B6" s="10" t="s">
        <v>1</v>
      </c>
      <c r="C6" s="10" t="s">
        <v>2</v>
      </c>
      <c r="D6" s="10" t="s">
        <v>3</v>
      </c>
      <c r="E6" s="11" t="s">
        <v>4</v>
      </c>
      <c r="F6" s="11" t="s">
        <v>5</v>
      </c>
      <c r="G6" s="11" t="s">
        <v>6</v>
      </c>
      <c r="H6" s="10" t="s">
        <v>7</v>
      </c>
      <c r="I6" s="10" t="s">
        <v>8</v>
      </c>
      <c r="J6" s="10" t="s">
        <v>9</v>
      </c>
      <c r="K6" s="10"/>
      <c r="M6" s="2" t="s">
        <v>10</v>
      </c>
      <c r="N6" s="2" t="s">
        <v>11</v>
      </c>
    </row>
    <row r="7" spans="1:16" x14ac:dyDescent="0.15">
      <c r="B7" s="10"/>
      <c r="C7" s="10"/>
      <c r="D7" s="10"/>
      <c r="E7" s="11"/>
      <c r="F7" s="11"/>
      <c r="G7" s="11"/>
      <c r="H7" s="10"/>
      <c r="I7" s="10"/>
      <c r="J7" s="2" t="s">
        <v>12</v>
      </c>
      <c r="K7" s="2" t="s">
        <v>13</v>
      </c>
      <c r="M7" s="1" t="s">
        <v>14</v>
      </c>
      <c r="N7" s="4" t="str">
        <f>TEXT(ROUNDUP(SUMIF($H$8:$H$30,M7,$G$8:$G$30),-3),"#,##0円")</f>
        <v>27,000円</v>
      </c>
    </row>
    <row r="8" spans="1:16" x14ac:dyDescent="0.15">
      <c r="B8" s="1" t="s">
        <v>39</v>
      </c>
      <c r="C8" s="1" t="str">
        <f t="shared" ref="C8:C30" si="0">VLOOKUP(LEFT(B8,2),品物,2,FALSE)</f>
        <v>チョコクリーム</v>
      </c>
      <c r="D8" s="1" t="str">
        <f>MID(B8,3,1)</f>
        <v>⑤</v>
      </c>
      <c r="E8" s="1">
        <v>1</v>
      </c>
      <c r="F8" s="1">
        <f t="shared" ref="F8:F30" si="1">VLOOKUP(LEFT(B8,2),品物,MATCH(D8,サイズ,0)+2,FALSE)</f>
        <v>1900</v>
      </c>
      <c r="G8" s="1">
        <f>E8*F8</f>
        <v>1900</v>
      </c>
      <c r="H8" s="1" t="str">
        <f t="shared" ref="H8:H30" si="2">HLOOKUP(MID(B8,5,1),用途,2,FALSE)</f>
        <v>誕生日</v>
      </c>
      <c r="I8" s="5">
        <f>IF(H8="誕生日",VALUE(RIGHT(B8,2)),"")</f>
        <v>20</v>
      </c>
      <c r="J8" s="1" t="str">
        <f>IF(H8="誕生日",REPT("♪",ROUNDDOWN(I8,-1)/10),"")</f>
        <v>♪♪</v>
      </c>
      <c r="K8" s="1" t="str">
        <f>IF(H8="誕生日",REPT("★",MOD(I8,10)),"")</f>
        <v/>
      </c>
      <c r="M8" s="1" t="s">
        <v>37</v>
      </c>
      <c r="N8" s="4" t="str">
        <f t="shared" ref="N8" si="3">TEXT(ROUNDUP(SUMIF($H$8:$H$30,M8,$G$8:$G$30),-3),"#,##0円")</f>
        <v>21,000円</v>
      </c>
    </row>
    <row r="9" spans="1:16" x14ac:dyDescent="0.15">
      <c r="B9" s="1" t="s">
        <v>40</v>
      </c>
      <c r="C9" s="1" t="str">
        <f t="shared" si="0"/>
        <v>フルーツタルト</v>
      </c>
      <c r="D9" s="1" t="str">
        <f t="shared" ref="D9:D30" si="4">MID(B9,3,1)</f>
        <v>⑤</v>
      </c>
      <c r="E9" s="1">
        <v>1</v>
      </c>
      <c r="F9" s="1">
        <f t="shared" si="1"/>
        <v>2000</v>
      </c>
      <c r="G9" s="1">
        <f t="shared" ref="G9:G30" si="5">E9*F9</f>
        <v>2000</v>
      </c>
      <c r="H9" s="1" t="str">
        <f t="shared" si="2"/>
        <v>結婚式</v>
      </c>
      <c r="I9" s="5" t="str">
        <f t="shared" ref="I9:I30" si="6">IF(H9="誕生日",VALUE(RIGHT(B9,2)),"")</f>
        <v/>
      </c>
      <c r="J9" s="1" t="str">
        <f t="shared" ref="J9:J30" si="7">IF(H9="誕生日",REPT("♪",ROUNDDOWN(I9,-1)/10),"")</f>
        <v/>
      </c>
      <c r="K9" s="1" t="str">
        <f t="shared" ref="K9:K30" si="8">IF(H9="誕生日",REPT("★",MOD(I9,10)),"")</f>
        <v/>
      </c>
      <c r="M9" s="1" t="s">
        <v>38</v>
      </c>
      <c r="N9" s="4" t="str">
        <f>TEXT(ROUNDUP(SUMIF($H$8:$H$30,M9,$G$8:$G$30),-3),"#,##0円")</f>
        <v>14,000円</v>
      </c>
    </row>
    <row r="10" spans="1:16" x14ac:dyDescent="0.15">
      <c r="B10" s="1" t="s">
        <v>46</v>
      </c>
      <c r="C10" s="1" t="str">
        <f t="shared" si="0"/>
        <v>生クリーム</v>
      </c>
      <c r="D10" s="1" t="str">
        <f t="shared" si="4"/>
        <v>⑦</v>
      </c>
      <c r="E10" s="1">
        <v>1</v>
      </c>
      <c r="F10" s="1">
        <f t="shared" si="1"/>
        <v>2400</v>
      </c>
      <c r="G10" s="1">
        <f t="shared" si="5"/>
        <v>2400</v>
      </c>
      <c r="H10" s="1" t="str">
        <f t="shared" si="2"/>
        <v>結婚式</v>
      </c>
      <c r="I10" s="5" t="str">
        <f t="shared" si="6"/>
        <v/>
      </c>
      <c r="J10" s="1" t="str">
        <f t="shared" si="7"/>
        <v/>
      </c>
      <c r="K10" s="1" t="str">
        <f t="shared" si="8"/>
        <v/>
      </c>
    </row>
    <row r="11" spans="1:16" x14ac:dyDescent="0.15">
      <c r="B11" s="1" t="s">
        <v>41</v>
      </c>
      <c r="C11" s="1" t="str">
        <f t="shared" si="0"/>
        <v>チョコクリーム</v>
      </c>
      <c r="D11" s="1" t="str">
        <f t="shared" si="4"/>
        <v>⑤</v>
      </c>
      <c r="E11" s="1">
        <v>3</v>
      </c>
      <c r="F11" s="1">
        <f t="shared" si="1"/>
        <v>1900</v>
      </c>
      <c r="G11" s="1">
        <f t="shared" si="5"/>
        <v>5700</v>
      </c>
      <c r="H11" s="1" t="str">
        <f t="shared" si="2"/>
        <v>クリスマス</v>
      </c>
      <c r="I11" s="5" t="str">
        <f t="shared" si="6"/>
        <v/>
      </c>
      <c r="J11" s="1" t="str">
        <f t="shared" si="7"/>
        <v/>
      </c>
      <c r="K11" s="1" t="str">
        <f t="shared" si="8"/>
        <v/>
      </c>
      <c r="M11" s="7" t="s">
        <v>15</v>
      </c>
    </row>
    <row r="12" spans="1:16" x14ac:dyDescent="0.15">
      <c r="B12" s="1" t="s">
        <v>47</v>
      </c>
      <c r="C12" s="1" t="str">
        <f t="shared" si="0"/>
        <v>生クリーム</v>
      </c>
      <c r="D12" s="1" t="str">
        <f t="shared" si="4"/>
        <v>⑦</v>
      </c>
      <c r="E12" s="1">
        <v>1</v>
      </c>
      <c r="F12" s="1">
        <f t="shared" si="1"/>
        <v>2400</v>
      </c>
      <c r="G12" s="1">
        <f t="shared" si="5"/>
        <v>2400</v>
      </c>
      <c r="H12" s="1" t="str">
        <f t="shared" si="2"/>
        <v>誕生日</v>
      </c>
      <c r="I12" s="5">
        <f t="shared" si="6"/>
        <v>24</v>
      </c>
      <c r="J12" s="1" t="str">
        <f t="shared" si="7"/>
        <v>♪♪</v>
      </c>
      <c r="K12" s="1" t="str">
        <f t="shared" si="8"/>
        <v>★★★★</v>
      </c>
      <c r="M12" s="2" t="s">
        <v>16</v>
      </c>
      <c r="N12" s="2" t="s">
        <v>2</v>
      </c>
      <c r="O12" s="2" t="s">
        <v>17</v>
      </c>
      <c r="P12" s="2" t="s">
        <v>18</v>
      </c>
    </row>
    <row r="13" spans="1:16" x14ac:dyDescent="0.15">
      <c r="B13" s="1" t="s">
        <v>42</v>
      </c>
      <c r="C13" s="1" t="str">
        <f t="shared" si="0"/>
        <v>チョコクリーム</v>
      </c>
      <c r="D13" s="1" t="str">
        <f t="shared" si="4"/>
        <v>⑤</v>
      </c>
      <c r="E13" s="1">
        <v>1</v>
      </c>
      <c r="F13" s="1">
        <f t="shared" si="1"/>
        <v>1900</v>
      </c>
      <c r="G13" s="1">
        <f t="shared" si="5"/>
        <v>1900</v>
      </c>
      <c r="H13" s="1" t="str">
        <f t="shared" si="2"/>
        <v>誕生日</v>
      </c>
      <c r="I13" s="5">
        <f t="shared" si="6"/>
        <v>14</v>
      </c>
      <c r="J13" s="1" t="str">
        <f t="shared" si="7"/>
        <v>♪</v>
      </c>
      <c r="K13" s="1" t="str">
        <f t="shared" si="8"/>
        <v>★★★★</v>
      </c>
      <c r="M13" s="1">
        <v>1</v>
      </c>
      <c r="N13" s="1" t="str">
        <f>INDEX($B$8:$G$30,MATCH(LARGE($G$8:$G$30,$M13),$G$8:$G$30,0),2)</f>
        <v>チョコクリーム</v>
      </c>
      <c r="O13" s="1" t="str">
        <f>INDEX($B$8:$G$30,MATCH(LARGE($G$8:$G$30,$M13),$G$8:$G$30,0),1)</f>
        <v>CH⑤-C</v>
      </c>
      <c r="P13" s="1">
        <f>INDEX($B$8:$G$30,MATCH(LARGE($G$8:$G$30,$M13),$G$8:$G$30,0),6)</f>
        <v>5700</v>
      </c>
    </row>
    <row r="14" spans="1:16" x14ac:dyDescent="0.15">
      <c r="B14" s="1" t="s">
        <v>54</v>
      </c>
      <c r="C14" s="1" t="str">
        <f t="shared" si="0"/>
        <v>生クリーム</v>
      </c>
      <c r="D14" s="1" t="str">
        <f t="shared" si="4"/>
        <v>⑥</v>
      </c>
      <c r="E14" s="1">
        <v>1</v>
      </c>
      <c r="F14" s="1">
        <f t="shared" si="1"/>
        <v>2000</v>
      </c>
      <c r="G14" s="1">
        <f t="shared" si="5"/>
        <v>2000</v>
      </c>
      <c r="H14" s="1" t="str">
        <f t="shared" si="2"/>
        <v>結婚式</v>
      </c>
      <c r="I14" s="5" t="str">
        <f t="shared" si="6"/>
        <v/>
      </c>
      <c r="J14" s="1" t="str">
        <f t="shared" si="7"/>
        <v/>
      </c>
      <c r="K14" s="1" t="str">
        <f t="shared" si="8"/>
        <v/>
      </c>
      <c r="M14" s="1">
        <v>2</v>
      </c>
      <c r="N14" s="1" t="str">
        <f t="shared" ref="N14" si="9">INDEX($B$8:$G$30,MATCH(LARGE($G$8:$G$30,$M14),$G$8:$G$30,0),2)</f>
        <v>チョコクリーム</v>
      </c>
      <c r="O14" s="1" t="str">
        <f t="shared" ref="O14" si="10">INDEX($B$8:$G$30,MATCH(LARGE($G$8:$G$30,$M14),$G$8:$G$30,0),1)</f>
        <v>CH⑦-C</v>
      </c>
      <c r="P14" s="1">
        <f t="shared" ref="P14:P15" si="11">INDEX($B$8:$G$30,MATCH(LARGE($G$8:$G$30,$M14),$G$8:$G$30,0),6)</f>
        <v>5600</v>
      </c>
    </row>
    <row r="15" spans="1:16" x14ac:dyDescent="0.15">
      <c r="B15" s="1" t="s">
        <v>55</v>
      </c>
      <c r="C15" s="1" t="str">
        <f t="shared" si="0"/>
        <v>生クリーム</v>
      </c>
      <c r="D15" s="1" t="str">
        <f t="shared" si="4"/>
        <v>⑥</v>
      </c>
      <c r="E15" s="1">
        <v>1</v>
      </c>
      <c r="F15" s="1">
        <f t="shared" si="1"/>
        <v>2000</v>
      </c>
      <c r="G15" s="1">
        <f t="shared" si="5"/>
        <v>2000</v>
      </c>
      <c r="H15" s="1" t="str">
        <f t="shared" si="2"/>
        <v>誕生日</v>
      </c>
      <c r="I15" s="5">
        <f t="shared" si="6"/>
        <v>7</v>
      </c>
      <c r="J15" s="1" t="str">
        <f t="shared" si="7"/>
        <v/>
      </c>
      <c r="K15" s="1" t="str">
        <f t="shared" si="8"/>
        <v>★★★★★★★</v>
      </c>
      <c r="M15" s="1">
        <v>3</v>
      </c>
      <c r="N15" s="1" t="str">
        <f>INDEX($B$8:$G$30,MATCH(LARGE($G$8:$G$30,$M15),$G$8:$G$30,0),2)</f>
        <v>生クリーム</v>
      </c>
      <c r="O15" s="1" t="str">
        <f>INDEX($B$8:$G$30,MATCH(LARGE($G$8:$G$30,$M15),$G$8:$G$30,0),1)</f>
        <v>NC⑤-M</v>
      </c>
      <c r="P15" s="1">
        <f t="shared" si="11"/>
        <v>3600</v>
      </c>
    </row>
    <row r="16" spans="1:16" x14ac:dyDescent="0.15">
      <c r="B16" s="1" t="s">
        <v>56</v>
      </c>
      <c r="C16" s="1" t="str">
        <f t="shared" si="0"/>
        <v>生クリーム</v>
      </c>
      <c r="D16" s="1" t="str">
        <f t="shared" si="4"/>
        <v>⑥</v>
      </c>
      <c r="E16" s="1">
        <v>1</v>
      </c>
      <c r="F16" s="1">
        <f t="shared" si="1"/>
        <v>2000</v>
      </c>
      <c r="G16" s="1">
        <f t="shared" si="5"/>
        <v>2000</v>
      </c>
      <c r="H16" s="1" t="str">
        <f t="shared" si="2"/>
        <v>誕生日</v>
      </c>
      <c r="I16" s="5">
        <f t="shared" si="6"/>
        <v>60</v>
      </c>
      <c r="J16" s="1" t="str">
        <f t="shared" si="7"/>
        <v>♪♪♪♪♪♪</v>
      </c>
      <c r="K16" s="1" t="str">
        <f t="shared" si="8"/>
        <v/>
      </c>
    </row>
    <row r="17" spans="2:11" x14ac:dyDescent="0.15">
      <c r="B17" s="1" t="s">
        <v>57</v>
      </c>
      <c r="C17" s="1" t="str">
        <f t="shared" si="0"/>
        <v>チョコクリーム</v>
      </c>
      <c r="D17" s="1" t="str">
        <f t="shared" si="4"/>
        <v>⑥</v>
      </c>
      <c r="E17" s="1">
        <v>1</v>
      </c>
      <c r="F17" s="1">
        <f t="shared" si="1"/>
        <v>2400</v>
      </c>
      <c r="G17" s="1">
        <f t="shared" si="5"/>
        <v>2400</v>
      </c>
      <c r="H17" s="1" t="str">
        <f t="shared" si="2"/>
        <v>誕生日</v>
      </c>
      <c r="I17" s="5">
        <f t="shared" si="6"/>
        <v>16</v>
      </c>
      <c r="J17" s="1" t="str">
        <f t="shared" si="7"/>
        <v>♪</v>
      </c>
      <c r="K17" s="1" t="str">
        <f t="shared" si="8"/>
        <v>★★★★★★</v>
      </c>
    </row>
    <row r="18" spans="2:11" x14ac:dyDescent="0.15">
      <c r="B18" s="1" t="s">
        <v>58</v>
      </c>
      <c r="C18" s="1" t="str">
        <f t="shared" si="0"/>
        <v>生クリーム</v>
      </c>
      <c r="D18" s="1" t="str">
        <f t="shared" si="4"/>
        <v>⑥</v>
      </c>
      <c r="E18" s="1">
        <v>1</v>
      </c>
      <c r="F18" s="1">
        <f t="shared" si="1"/>
        <v>2000</v>
      </c>
      <c r="G18" s="1">
        <f t="shared" si="5"/>
        <v>2000</v>
      </c>
      <c r="H18" s="1" t="str">
        <f t="shared" si="2"/>
        <v>誕生日</v>
      </c>
      <c r="I18" s="5">
        <f t="shared" si="6"/>
        <v>12</v>
      </c>
      <c r="J18" s="1" t="str">
        <f t="shared" si="7"/>
        <v>♪</v>
      </c>
      <c r="K18" s="1" t="str">
        <f t="shared" si="8"/>
        <v>★★</v>
      </c>
    </row>
    <row r="19" spans="2:11" x14ac:dyDescent="0.15">
      <c r="B19" s="1" t="s">
        <v>43</v>
      </c>
      <c r="C19" s="1" t="str">
        <f t="shared" si="0"/>
        <v>生クリーム</v>
      </c>
      <c r="D19" s="1" t="str">
        <f t="shared" si="4"/>
        <v>⑤</v>
      </c>
      <c r="E19" s="1">
        <v>1</v>
      </c>
      <c r="F19" s="1">
        <f t="shared" si="1"/>
        <v>1800</v>
      </c>
      <c r="G19" s="1">
        <f t="shared" si="5"/>
        <v>1800</v>
      </c>
      <c r="H19" s="1" t="str">
        <f t="shared" si="2"/>
        <v>誕生日</v>
      </c>
      <c r="I19" s="5">
        <f t="shared" si="6"/>
        <v>3</v>
      </c>
      <c r="J19" s="1" t="str">
        <f t="shared" si="7"/>
        <v/>
      </c>
      <c r="K19" s="1" t="str">
        <f t="shared" si="8"/>
        <v>★★★</v>
      </c>
    </row>
    <row r="20" spans="2:11" x14ac:dyDescent="0.15">
      <c r="B20" s="1" t="s">
        <v>44</v>
      </c>
      <c r="C20" s="1" t="str">
        <f t="shared" si="0"/>
        <v>生クリーム</v>
      </c>
      <c r="D20" s="1" t="str">
        <f t="shared" si="4"/>
        <v>⑤</v>
      </c>
      <c r="E20" s="1">
        <v>2</v>
      </c>
      <c r="F20" s="1">
        <f t="shared" si="1"/>
        <v>1800</v>
      </c>
      <c r="G20" s="1">
        <f t="shared" si="5"/>
        <v>3600</v>
      </c>
      <c r="H20" s="1" t="str">
        <f t="shared" si="2"/>
        <v>結婚式</v>
      </c>
      <c r="I20" s="5" t="str">
        <f t="shared" si="6"/>
        <v/>
      </c>
      <c r="J20" s="1" t="str">
        <f t="shared" si="7"/>
        <v/>
      </c>
      <c r="K20" s="1" t="str">
        <f t="shared" si="8"/>
        <v/>
      </c>
    </row>
    <row r="21" spans="2:11" x14ac:dyDescent="0.15">
      <c r="B21" s="1" t="s">
        <v>45</v>
      </c>
      <c r="C21" s="1" t="str">
        <f t="shared" si="0"/>
        <v>生クリーム</v>
      </c>
      <c r="D21" s="1" t="str">
        <f t="shared" si="4"/>
        <v>⑤</v>
      </c>
      <c r="E21" s="1">
        <v>1</v>
      </c>
      <c r="F21" s="1">
        <f t="shared" si="1"/>
        <v>1800</v>
      </c>
      <c r="G21" s="1">
        <f t="shared" si="5"/>
        <v>1800</v>
      </c>
      <c r="H21" s="1" t="str">
        <f t="shared" si="2"/>
        <v>誕生日</v>
      </c>
      <c r="I21" s="5">
        <f t="shared" si="6"/>
        <v>5</v>
      </c>
      <c r="J21" s="1" t="str">
        <f t="shared" si="7"/>
        <v/>
      </c>
      <c r="K21" s="1" t="str">
        <f t="shared" si="8"/>
        <v>★★★★★</v>
      </c>
    </row>
    <row r="22" spans="2:11" x14ac:dyDescent="0.15">
      <c r="B22" s="1" t="s">
        <v>59</v>
      </c>
      <c r="C22" s="1" t="str">
        <f t="shared" si="0"/>
        <v>チョコクリーム</v>
      </c>
      <c r="D22" s="1" t="str">
        <f t="shared" si="4"/>
        <v>⑥</v>
      </c>
      <c r="E22" s="1">
        <v>1</v>
      </c>
      <c r="F22" s="1">
        <f t="shared" si="1"/>
        <v>2400</v>
      </c>
      <c r="G22" s="1">
        <f t="shared" si="5"/>
        <v>2400</v>
      </c>
      <c r="H22" s="1" t="str">
        <f t="shared" si="2"/>
        <v>結婚式</v>
      </c>
      <c r="I22" s="5" t="str">
        <f t="shared" si="6"/>
        <v/>
      </c>
      <c r="J22" s="1" t="str">
        <f t="shared" si="7"/>
        <v/>
      </c>
      <c r="K22" s="1" t="str">
        <f t="shared" si="8"/>
        <v/>
      </c>
    </row>
    <row r="23" spans="2:11" x14ac:dyDescent="0.15">
      <c r="B23" s="1" t="s">
        <v>48</v>
      </c>
      <c r="C23" s="1" t="str">
        <f t="shared" si="0"/>
        <v>チョコクリーム</v>
      </c>
      <c r="D23" s="1" t="str">
        <f t="shared" si="4"/>
        <v>⑦</v>
      </c>
      <c r="E23" s="1">
        <v>1</v>
      </c>
      <c r="F23" s="1">
        <f t="shared" si="1"/>
        <v>2800</v>
      </c>
      <c r="G23" s="1">
        <f t="shared" si="5"/>
        <v>2800</v>
      </c>
      <c r="H23" s="1" t="str">
        <f t="shared" si="2"/>
        <v>結婚式</v>
      </c>
      <c r="I23" s="5" t="str">
        <f t="shared" si="6"/>
        <v/>
      </c>
      <c r="J23" s="1" t="str">
        <f t="shared" si="7"/>
        <v/>
      </c>
      <c r="K23" s="1" t="str">
        <f t="shared" si="8"/>
        <v/>
      </c>
    </row>
    <row r="24" spans="2:11" x14ac:dyDescent="0.15">
      <c r="B24" s="1" t="s">
        <v>49</v>
      </c>
      <c r="C24" s="1" t="str">
        <f t="shared" si="0"/>
        <v>生クリーム</v>
      </c>
      <c r="D24" s="1" t="str">
        <f t="shared" si="4"/>
        <v>⑦</v>
      </c>
      <c r="E24" s="1">
        <v>1</v>
      </c>
      <c r="F24" s="1">
        <f t="shared" si="1"/>
        <v>2400</v>
      </c>
      <c r="G24" s="1">
        <f t="shared" si="5"/>
        <v>2400</v>
      </c>
      <c r="H24" s="1" t="str">
        <f t="shared" si="2"/>
        <v>結婚式</v>
      </c>
      <c r="I24" s="5" t="str">
        <f t="shared" si="6"/>
        <v/>
      </c>
      <c r="J24" s="1" t="str">
        <f t="shared" si="7"/>
        <v/>
      </c>
      <c r="K24" s="1" t="str">
        <f t="shared" si="8"/>
        <v/>
      </c>
    </row>
    <row r="25" spans="2:11" x14ac:dyDescent="0.15">
      <c r="B25" s="1" t="s">
        <v>50</v>
      </c>
      <c r="C25" s="1" t="str">
        <f t="shared" si="0"/>
        <v>生クリーム</v>
      </c>
      <c r="D25" s="1" t="str">
        <f t="shared" si="4"/>
        <v>⑦</v>
      </c>
      <c r="E25" s="1">
        <v>1</v>
      </c>
      <c r="F25" s="1">
        <f t="shared" si="1"/>
        <v>2400</v>
      </c>
      <c r="G25" s="1">
        <f t="shared" si="5"/>
        <v>2400</v>
      </c>
      <c r="H25" s="1" t="str">
        <f t="shared" si="2"/>
        <v>誕生日</v>
      </c>
      <c r="I25" s="5">
        <f t="shared" si="6"/>
        <v>13</v>
      </c>
      <c r="J25" s="1" t="str">
        <f t="shared" si="7"/>
        <v>♪</v>
      </c>
      <c r="K25" s="1" t="str">
        <f t="shared" si="8"/>
        <v>★★★</v>
      </c>
    </row>
    <row r="26" spans="2:11" x14ac:dyDescent="0.15">
      <c r="B26" s="1" t="s">
        <v>51</v>
      </c>
      <c r="C26" s="1" t="str">
        <f t="shared" si="0"/>
        <v>チョコクリーム</v>
      </c>
      <c r="D26" s="1" t="str">
        <f t="shared" si="4"/>
        <v>⑦</v>
      </c>
      <c r="E26" s="1">
        <v>2</v>
      </c>
      <c r="F26" s="1">
        <f t="shared" si="1"/>
        <v>2800</v>
      </c>
      <c r="G26" s="1">
        <f t="shared" si="5"/>
        <v>5600</v>
      </c>
      <c r="H26" s="1" t="str">
        <f t="shared" si="2"/>
        <v>クリスマス</v>
      </c>
      <c r="I26" s="5" t="str">
        <f t="shared" si="6"/>
        <v/>
      </c>
      <c r="J26" s="1" t="str">
        <f t="shared" si="7"/>
        <v/>
      </c>
      <c r="K26" s="1" t="str">
        <f t="shared" si="8"/>
        <v/>
      </c>
    </row>
    <row r="27" spans="2:11" x14ac:dyDescent="0.15">
      <c r="B27" s="1" t="s">
        <v>60</v>
      </c>
      <c r="C27" s="1" t="str">
        <f t="shared" si="0"/>
        <v>チョコクリーム</v>
      </c>
      <c r="D27" s="1" t="str">
        <f t="shared" si="4"/>
        <v>⑥</v>
      </c>
      <c r="E27" s="1">
        <v>1</v>
      </c>
      <c r="F27" s="1">
        <f t="shared" si="1"/>
        <v>2400</v>
      </c>
      <c r="G27" s="1">
        <f t="shared" si="5"/>
        <v>2400</v>
      </c>
      <c r="H27" s="1" t="str">
        <f t="shared" si="2"/>
        <v>クリスマス</v>
      </c>
      <c r="I27" s="5" t="str">
        <f t="shared" si="6"/>
        <v/>
      </c>
      <c r="J27" s="1" t="str">
        <f t="shared" si="7"/>
        <v/>
      </c>
      <c r="K27" s="1" t="str">
        <f t="shared" si="8"/>
        <v/>
      </c>
    </row>
    <row r="28" spans="2:11" x14ac:dyDescent="0.15">
      <c r="B28" s="1" t="s">
        <v>52</v>
      </c>
      <c r="C28" s="1" t="str">
        <f t="shared" si="0"/>
        <v>フルーツタルト</v>
      </c>
      <c r="D28" s="1" t="str">
        <f t="shared" si="4"/>
        <v>⑦</v>
      </c>
      <c r="E28" s="1">
        <v>1</v>
      </c>
      <c r="F28" s="1">
        <f t="shared" si="1"/>
        <v>3000</v>
      </c>
      <c r="G28" s="1">
        <f t="shared" si="5"/>
        <v>3000</v>
      </c>
      <c r="H28" s="1" t="str">
        <f t="shared" si="2"/>
        <v>誕生日</v>
      </c>
      <c r="I28" s="5">
        <f t="shared" si="6"/>
        <v>20</v>
      </c>
      <c r="J28" s="1" t="str">
        <f t="shared" si="7"/>
        <v>♪♪</v>
      </c>
      <c r="K28" s="1" t="str">
        <f t="shared" si="8"/>
        <v/>
      </c>
    </row>
    <row r="29" spans="2:11" x14ac:dyDescent="0.15">
      <c r="B29" s="1" t="s">
        <v>48</v>
      </c>
      <c r="C29" s="1" t="str">
        <f t="shared" si="0"/>
        <v>チョコクリーム</v>
      </c>
      <c r="D29" s="1" t="str">
        <f t="shared" si="4"/>
        <v>⑦</v>
      </c>
      <c r="E29" s="1">
        <v>1</v>
      </c>
      <c r="F29" s="1">
        <f t="shared" si="1"/>
        <v>2800</v>
      </c>
      <c r="G29" s="1">
        <f t="shared" si="5"/>
        <v>2800</v>
      </c>
      <c r="H29" s="1" t="str">
        <f t="shared" si="2"/>
        <v>結婚式</v>
      </c>
      <c r="I29" s="5" t="str">
        <f t="shared" si="6"/>
        <v/>
      </c>
      <c r="J29" s="1" t="str">
        <f t="shared" si="7"/>
        <v/>
      </c>
      <c r="K29" s="1" t="str">
        <f t="shared" si="8"/>
        <v/>
      </c>
    </row>
    <row r="30" spans="2:11" x14ac:dyDescent="0.15">
      <c r="B30" s="1" t="s">
        <v>53</v>
      </c>
      <c r="C30" s="1" t="str">
        <f t="shared" si="0"/>
        <v>チョコクリーム</v>
      </c>
      <c r="D30" s="1" t="str">
        <f t="shared" si="4"/>
        <v>⑦</v>
      </c>
      <c r="E30" s="1">
        <v>1</v>
      </c>
      <c r="F30" s="1">
        <f t="shared" si="1"/>
        <v>2800</v>
      </c>
      <c r="G30" s="1">
        <f t="shared" si="5"/>
        <v>2800</v>
      </c>
      <c r="H30" s="1" t="str">
        <f t="shared" si="2"/>
        <v>誕生日</v>
      </c>
      <c r="I30" s="5">
        <f t="shared" si="6"/>
        <v>40</v>
      </c>
      <c r="J30" s="1" t="str">
        <f t="shared" si="7"/>
        <v>♪♪♪♪</v>
      </c>
      <c r="K30" s="1" t="str">
        <f t="shared" si="8"/>
        <v/>
      </c>
    </row>
  </sheetData>
  <mergeCells count="9">
    <mergeCell ref="J6:K6"/>
    <mergeCell ref="E6:E7"/>
    <mergeCell ref="F6:F7"/>
    <mergeCell ref="G6:G7"/>
    <mergeCell ref="B6:B7"/>
    <mergeCell ref="C6:C7"/>
    <mergeCell ref="D6:D7"/>
    <mergeCell ref="H6:H7"/>
    <mergeCell ref="I6:I7"/>
  </mergeCells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7"/>
  <sheetViews>
    <sheetView workbookViewId="0"/>
  </sheetViews>
  <sheetFormatPr defaultRowHeight="13.5" x14ac:dyDescent="0.15"/>
  <cols>
    <col min="2" max="2" width="9.875" customWidth="1"/>
    <col min="3" max="3" width="17.25" customWidth="1"/>
    <col min="8" max="8" width="9.875" customWidth="1"/>
  </cols>
  <sheetData>
    <row r="2" spans="2:11" x14ac:dyDescent="0.15">
      <c r="B2" s="3" t="s">
        <v>30</v>
      </c>
      <c r="H2" s="3" t="s">
        <v>19</v>
      </c>
    </row>
    <row r="3" spans="2:11" x14ac:dyDescent="0.15">
      <c r="B3" s="12" t="s">
        <v>31</v>
      </c>
      <c r="C3" s="12" t="s">
        <v>2</v>
      </c>
      <c r="D3" s="12" t="s">
        <v>20</v>
      </c>
      <c r="E3" s="12"/>
      <c r="F3" s="12"/>
      <c r="H3" s="8" t="s">
        <v>21</v>
      </c>
      <c r="I3" s="1" t="s">
        <v>22</v>
      </c>
      <c r="J3" s="1" t="s">
        <v>35</v>
      </c>
      <c r="K3" s="1" t="s">
        <v>36</v>
      </c>
    </row>
    <row r="4" spans="2:11" x14ac:dyDescent="0.15">
      <c r="B4" s="12"/>
      <c r="C4" s="12"/>
      <c r="D4" s="8" t="s">
        <v>32</v>
      </c>
      <c r="E4" s="8" t="s">
        <v>33</v>
      </c>
      <c r="F4" s="8" t="s">
        <v>34</v>
      </c>
      <c r="H4" s="8" t="s">
        <v>10</v>
      </c>
      <c r="I4" s="1" t="s">
        <v>14</v>
      </c>
      <c r="J4" s="1" t="s">
        <v>37</v>
      </c>
      <c r="K4" s="1" t="s">
        <v>38</v>
      </c>
    </row>
    <row r="5" spans="2:11" x14ac:dyDescent="0.15">
      <c r="B5" s="1" t="s">
        <v>23</v>
      </c>
      <c r="C5" s="1" t="s">
        <v>26</v>
      </c>
      <c r="D5" s="1">
        <v>1800</v>
      </c>
      <c r="E5" s="1">
        <v>2000</v>
      </c>
      <c r="F5" s="1">
        <v>2400</v>
      </c>
    </row>
    <row r="6" spans="2:11" x14ac:dyDescent="0.15">
      <c r="B6" s="1" t="s">
        <v>24</v>
      </c>
      <c r="C6" s="1" t="s">
        <v>27</v>
      </c>
      <c r="D6" s="1">
        <v>1900</v>
      </c>
      <c r="E6" s="1">
        <v>2400</v>
      </c>
      <c r="F6" s="1">
        <v>2800</v>
      </c>
    </row>
    <row r="7" spans="2:11" x14ac:dyDescent="0.15">
      <c r="B7" s="1" t="s">
        <v>29</v>
      </c>
      <c r="C7" s="1" t="s">
        <v>28</v>
      </c>
      <c r="D7" s="1">
        <v>2000</v>
      </c>
      <c r="E7" s="1">
        <v>2600</v>
      </c>
      <c r="F7" s="1">
        <v>3000</v>
      </c>
    </row>
  </sheetData>
  <mergeCells count="3">
    <mergeCell ref="B3:B4"/>
    <mergeCell ref="C3:C4"/>
    <mergeCell ref="D3:F3"/>
  </mergeCells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tabSelected="1" workbookViewId="0"/>
  </sheetViews>
  <sheetFormatPr defaultRowHeight="13.5" x14ac:dyDescent="0.15"/>
  <cols>
    <col min="2" max="2" width="9.625" customWidth="1"/>
    <col min="3" max="3" width="17.25" customWidth="1"/>
    <col min="4" max="4" width="6.625" customWidth="1"/>
    <col min="5" max="5" width="5.25" customWidth="1"/>
    <col min="6" max="6" width="5.5" customWidth="1"/>
    <col min="9" max="9" width="5.375" customWidth="1"/>
    <col min="10" max="10" width="13" customWidth="1"/>
    <col min="11" max="11" width="17.25" customWidth="1"/>
    <col min="12" max="12" width="2.625" customWidth="1"/>
    <col min="14" max="14" width="17.25" customWidth="1"/>
    <col min="16" max="16" width="12.375" customWidth="1"/>
  </cols>
  <sheetData>
    <row r="1" spans="1:16" x14ac:dyDescent="0.15">
      <c r="A1" t="s">
        <v>61</v>
      </c>
    </row>
    <row r="4" spans="1:16" ht="24" x14ac:dyDescent="0.15">
      <c r="B4" s="6" t="s">
        <v>25</v>
      </c>
    </row>
    <row r="5" spans="1:16" x14ac:dyDescent="0.15">
      <c r="M5" s="7" t="s">
        <v>0</v>
      </c>
    </row>
    <row r="6" spans="1:16" x14ac:dyDescent="0.15">
      <c r="B6" s="10" t="s">
        <v>1</v>
      </c>
      <c r="C6" s="10" t="s">
        <v>2</v>
      </c>
      <c r="D6" s="10" t="s">
        <v>3</v>
      </c>
      <c r="E6" s="11" t="s">
        <v>4</v>
      </c>
      <c r="F6" s="11" t="s">
        <v>5</v>
      </c>
      <c r="G6" s="11" t="s">
        <v>6</v>
      </c>
      <c r="H6" s="10" t="s">
        <v>7</v>
      </c>
      <c r="I6" s="10" t="s">
        <v>8</v>
      </c>
      <c r="J6" s="10" t="s">
        <v>9</v>
      </c>
      <c r="K6" s="10"/>
      <c r="M6" s="9" t="s">
        <v>10</v>
      </c>
      <c r="N6" s="9" t="s">
        <v>11</v>
      </c>
    </row>
    <row r="7" spans="1:16" x14ac:dyDescent="0.15">
      <c r="B7" s="10"/>
      <c r="C7" s="10"/>
      <c r="D7" s="10"/>
      <c r="E7" s="11"/>
      <c r="F7" s="11"/>
      <c r="G7" s="11"/>
      <c r="H7" s="10"/>
      <c r="I7" s="10"/>
      <c r="J7" s="9" t="s">
        <v>12</v>
      </c>
      <c r="K7" s="9" t="s">
        <v>13</v>
      </c>
      <c r="M7" s="1" t="s">
        <v>14</v>
      </c>
      <c r="N7" s="4" t="str">
        <f>TEXT(ROUNDUP(SUMIF($H$8:$H$30,M7,$G$8:$G$30),-3),"#,##0円")</f>
        <v>27,000円</v>
      </c>
    </row>
    <row r="8" spans="1:16" x14ac:dyDescent="0.15">
      <c r="B8" s="1" t="s">
        <v>39</v>
      </c>
      <c r="C8" s="1" t="str">
        <f t="shared" ref="C8:C30" si="0">VLOOKUP(LEFT(B8,2),品物,2,FALSE)</f>
        <v>チョコクリーム</v>
      </c>
      <c r="D8" s="1" t="str">
        <f>MID(B8,3,1)</f>
        <v>⑤</v>
      </c>
      <c r="E8" s="1">
        <v>1</v>
      </c>
      <c r="F8" s="1">
        <f t="shared" ref="F8:F30" si="1">VLOOKUP(LEFT(B8,2),品物,MATCH(D8,サイズ,0)+2,FALSE)</f>
        <v>1900</v>
      </c>
      <c r="G8" s="1">
        <f>E8*F8</f>
        <v>1900</v>
      </c>
      <c r="H8" s="1" t="str">
        <f t="shared" ref="H8:H30" si="2">HLOOKUP(MID(B8,5,1),用途,2,FALSE)</f>
        <v>誕生日</v>
      </c>
      <c r="I8" s="5">
        <f>IF(H8="誕生日",VALUE(RIGHT(B8,2)),"")</f>
        <v>20</v>
      </c>
      <c r="J8" s="1" t="str">
        <f>IF(H8="誕生日",REPT("♪",ROUNDDOWN(I8,-1)/10),"")</f>
        <v>♪♪</v>
      </c>
      <c r="K8" s="1" t="str">
        <f>IF(H8="誕生日",REPT("★",MOD(I8,10)),"")</f>
        <v/>
      </c>
      <c r="M8" s="1" t="s">
        <v>37</v>
      </c>
      <c r="N8" s="4" t="str">
        <f t="shared" ref="N8" si="3">TEXT(ROUNDUP(SUMIF($H$8:$H$30,M8,$G$8:$G$30),-3),"#,##0円")</f>
        <v>21,000円</v>
      </c>
    </row>
    <row r="9" spans="1:16" x14ac:dyDescent="0.15">
      <c r="B9" s="1" t="s">
        <v>40</v>
      </c>
      <c r="C9" s="1" t="str">
        <f t="shared" si="0"/>
        <v>フルーツタルト</v>
      </c>
      <c r="D9" s="1" t="str">
        <f t="shared" ref="D9:D30" si="4">MID(B9,3,1)</f>
        <v>⑤</v>
      </c>
      <c r="E9" s="1">
        <v>1</v>
      </c>
      <c r="F9" s="1">
        <f t="shared" si="1"/>
        <v>2000</v>
      </c>
      <c r="G9" s="1">
        <f t="shared" ref="G9:G30" si="5">E9*F9</f>
        <v>2000</v>
      </c>
      <c r="H9" s="1" t="str">
        <f t="shared" si="2"/>
        <v>結婚式</v>
      </c>
      <c r="I9" s="5" t="str">
        <f t="shared" ref="I9:I30" si="6">IF(H9="誕生日",VALUE(RIGHT(B9,2)),"")</f>
        <v/>
      </c>
      <c r="J9" s="1" t="str">
        <f t="shared" ref="J9:J30" si="7">IF(H9="誕生日",REPT("♪",ROUNDDOWN(I9,-1)/10),"")</f>
        <v/>
      </c>
      <c r="K9" s="1" t="str">
        <f t="shared" ref="K9:K30" si="8">IF(H9="誕生日",REPT("★",MOD(I9,10)),"")</f>
        <v/>
      </c>
      <c r="M9" s="1" t="s">
        <v>38</v>
      </c>
      <c r="N9" s="4" t="str">
        <f>TEXT(ROUNDUP(SUMIF($H$8:$H$30,M9,$G$8:$G$30),-3),"#,##0円")</f>
        <v>14,000円</v>
      </c>
    </row>
    <row r="10" spans="1:16" x14ac:dyDescent="0.15">
      <c r="B10" s="1" t="s">
        <v>46</v>
      </c>
      <c r="C10" s="1" t="str">
        <f t="shared" si="0"/>
        <v>生クリーム</v>
      </c>
      <c r="D10" s="1" t="str">
        <f t="shared" si="4"/>
        <v>⑦</v>
      </c>
      <c r="E10" s="1">
        <v>1</v>
      </c>
      <c r="F10" s="1">
        <f t="shared" si="1"/>
        <v>2400</v>
      </c>
      <c r="G10" s="1">
        <f t="shared" si="5"/>
        <v>2400</v>
      </c>
      <c r="H10" s="1" t="str">
        <f t="shared" si="2"/>
        <v>結婚式</v>
      </c>
      <c r="I10" s="5" t="str">
        <f t="shared" si="6"/>
        <v/>
      </c>
      <c r="J10" s="1" t="str">
        <f t="shared" si="7"/>
        <v/>
      </c>
      <c r="K10" s="1" t="str">
        <f t="shared" si="8"/>
        <v/>
      </c>
    </row>
    <row r="11" spans="1:16" x14ac:dyDescent="0.15">
      <c r="B11" s="1" t="s">
        <v>41</v>
      </c>
      <c r="C11" s="1" t="str">
        <f t="shared" si="0"/>
        <v>チョコクリーム</v>
      </c>
      <c r="D11" s="1" t="str">
        <f t="shared" si="4"/>
        <v>⑤</v>
      </c>
      <c r="E11" s="1">
        <v>3</v>
      </c>
      <c r="F11" s="1">
        <f t="shared" si="1"/>
        <v>1900</v>
      </c>
      <c r="G11" s="1">
        <f t="shared" si="5"/>
        <v>5700</v>
      </c>
      <c r="H11" s="1" t="str">
        <f t="shared" si="2"/>
        <v>クリスマス</v>
      </c>
      <c r="I11" s="5" t="str">
        <f t="shared" si="6"/>
        <v/>
      </c>
      <c r="J11" s="1" t="str">
        <f t="shared" si="7"/>
        <v/>
      </c>
      <c r="K11" s="1" t="str">
        <f t="shared" si="8"/>
        <v/>
      </c>
      <c r="M11" s="7" t="s">
        <v>15</v>
      </c>
    </row>
    <row r="12" spans="1:16" x14ac:dyDescent="0.15">
      <c r="B12" s="1" t="s">
        <v>47</v>
      </c>
      <c r="C12" s="1" t="str">
        <f t="shared" si="0"/>
        <v>生クリーム</v>
      </c>
      <c r="D12" s="1" t="str">
        <f t="shared" si="4"/>
        <v>⑦</v>
      </c>
      <c r="E12" s="1">
        <v>1</v>
      </c>
      <c r="F12" s="1">
        <f t="shared" si="1"/>
        <v>2400</v>
      </c>
      <c r="G12" s="1">
        <f t="shared" si="5"/>
        <v>2400</v>
      </c>
      <c r="H12" s="1" t="str">
        <f t="shared" si="2"/>
        <v>誕生日</v>
      </c>
      <c r="I12" s="5">
        <f t="shared" si="6"/>
        <v>24</v>
      </c>
      <c r="J12" s="1" t="str">
        <f t="shared" si="7"/>
        <v>♪♪</v>
      </c>
      <c r="K12" s="1" t="str">
        <f t="shared" si="8"/>
        <v>★★★★</v>
      </c>
      <c r="M12" s="9" t="s">
        <v>16</v>
      </c>
      <c r="N12" s="9" t="s">
        <v>2</v>
      </c>
      <c r="O12" s="9" t="s">
        <v>17</v>
      </c>
      <c r="P12" s="9" t="s">
        <v>18</v>
      </c>
    </row>
    <row r="13" spans="1:16" x14ac:dyDescent="0.15">
      <c r="B13" s="1" t="s">
        <v>42</v>
      </c>
      <c r="C13" s="1" t="str">
        <f t="shared" si="0"/>
        <v>チョコクリーム</v>
      </c>
      <c r="D13" s="1" t="str">
        <f t="shared" si="4"/>
        <v>⑤</v>
      </c>
      <c r="E13" s="1">
        <v>1</v>
      </c>
      <c r="F13" s="1">
        <f t="shared" si="1"/>
        <v>1900</v>
      </c>
      <c r="G13" s="1">
        <f t="shared" si="5"/>
        <v>1900</v>
      </c>
      <c r="H13" s="1" t="str">
        <f t="shared" si="2"/>
        <v>誕生日</v>
      </c>
      <c r="I13" s="5">
        <f t="shared" si="6"/>
        <v>14</v>
      </c>
      <c r="J13" s="1" t="str">
        <f t="shared" si="7"/>
        <v>♪</v>
      </c>
      <c r="K13" s="1" t="str">
        <f t="shared" si="8"/>
        <v>★★★★</v>
      </c>
      <c r="M13" s="1">
        <v>1</v>
      </c>
      <c r="N13" s="1" t="str">
        <f>INDEX($B$8:$G$30,MATCH(LARGE($G$8:$G$30,$M13),$G$8:$G$30,0),2)</f>
        <v>チョコクリーム</v>
      </c>
      <c r="O13" s="1" t="str">
        <f>INDEX($B$8:$G$30,MATCH(LARGE($G$8:$G$30,$M13),$G$8:$G$30,0),1)</f>
        <v>CH⑤-C</v>
      </c>
      <c r="P13" s="1">
        <f>INDEX($B$8:$G$30,MATCH(LARGE($G$8:$G$30,$M13),$G$8:$G$30,0),6)</f>
        <v>5700</v>
      </c>
    </row>
    <row r="14" spans="1:16" x14ac:dyDescent="0.15">
      <c r="B14" s="1" t="s">
        <v>54</v>
      </c>
      <c r="C14" s="1" t="str">
        <f t="shared" si="0"/>
        <v>生クリーム</v>
      </c>
      <c r="D14" s="1" t="str">
        <f t="shared" si="4"/>
        <v>⑥</v>
      </c>
      <c r="E14" s="1">
        <v>1</v>
      </c>
      <c r="F14" s="1">
        <f t="shared" si="1"/>
        <v>2000</v>
      </c>
      <c r="G14" s="1">
        <f t="shared" si="5"/>
        <v>2000</v>
      </c>
      <c r="H14" s="1" t="str">
        <f t="shared" si="2"/>
        <v>結婚式</v>
      </c>
      <c r="I14" s="5" t="str">
        <f t="shared" si="6"/>
        <v/>
      </c>
      <c r="J14" s="1" t="str">
        <f t="shared" si="7"/>
        <v/>
      </c>
      <c r="K14" s="1" t="str">
        <f t="shared" si="8"/>
        <v/>
      </c>
      <c r="M14" s="1">
        <v>2</v>
      </c>
      <c r="N14" s="1" t="str">
        <f t="shared" ref="N14" si="9">INDEX($B$8:$G$30,MATCH(LARGE($G$8:$G$30,$M14),$G$8:$G$30,0),2)</f>
        <v>チョコクリーム</v>
      </c>
      <c r="O14" s="1" t="str">
        <f t="shared" ref="O14" si="10">INDEX($B$8:$G$30,MATCH(LARGE($G$8:$G$30,$M14),$G$8:$G$30,0),1)</f>
        <v>CH⑦-C</v>
      </c>
      <c r="P14" s="1">
        <f t="shared" ref="P14:P15" si="11">INDEX($B$8:$G$30,MATCH(LARGE($G$8:$G$30,$M14),$G$8:$G$30,0),6)</f>
        <v>5600</v>
      </c>
    </row>
    <row r="15" spans="1:16" x14ac:dyDescent="0.15">
      <c r="B15" s="1" t="s">
        <v>55</v>
      </c>
      <c r="C15" s="1" t="str">
        <f t="shared" si="0"/>
        <v>生クリーム</v>
      </c>
      <c r="D15" s="1" t="str">
        <f t="shared" si="4"/>
        <v>⑥</v>
      </c>
      <c r="E15" s="1">
        <v>1</v>
      </c>
      <c r="F15" s="1">
        <f t="shared" si="1"/>
        <v>2000</v>
      </c>
      <c r="G15" s="1">
        <f t="shared" si="5"/>
        <v>2000</v>
      </c>
      <c r="H15" s="1" t="str">
        <f t="shared" si="2"/>
        <v>誕生日</v>
      </c>
      <c r="I15" s="5">
        <f t="shared" si="6"/>
        <v>7</v>
      </c>
      <c r="J15" s="1" t="str">
        <f t="shared" si="7"/>
        <v/>
      </c>
      <c r="K15" s="1" t="str">
        <f t="shared" si="8"/>
        <v>★★★★★★★</v>
      </c>
      <c r="M15" s="1">
        <v>3</v>
      </c>
      <c r="N15" s="1" t="str">
        <f>INDEX($B$8:$G$30,MATCH(LARGE($G$8:$G$30,$M15),$G$8:$G$30,0),2)</f>
        <v>生クリーム</v>
      </c>
      <c r="O15" s="1" t="str">
        <f>INDEX($B$8:$G$30,MATCH(LARGE($G$8:$G$30,$M15),$G$8:$G$30,0),1)</f>
        <v>NC⑤-M</v>
      </c>
      <c r="P15" s="1">
        <f t="shared" si="11"/>
        <v>3600</v>
      </c>
    </row>
    <row r="16" spans="1:16" x14ac:dyDescent="0.15">
      <c r="B16" s="1" t="s">
        <v>56</v>
      </c>
      <c r="C16" s="1" t="str">
        <f t="shared" si="0"/>
        <v>生クリーム</v>
      </c>
      <c r="D16" s="1" t="str">
        <f t="shared" si="4"/>
        <v>⑥</v>
      </c>
      <c r="E16" s="1">
        <v>1</v>
      </c>
      <c r="F16" s="1">
        <f t="shared" si="1"/>
        <v>2000</v>
      </c>
      <c r="G16" s="1">
        <f t="shared" si="5"/>
        <v>2000</v>
      </c>
      <c r="H16" s="1" t="str">
        <f t="shared" si="2"/>
        <v>誕生日</v>
      </c>
      <c r="I16" s="5">
        <f t="shared" si="6"/>
        <v>60</v>
      </c>
      <c r="J16" s="1" t="str">
        <f t="shared" si="7"/>
        <v>♪♪♪♪♪♪</v>
      </c>
      <c r="K16" s="1" t="str">
        <f t="shared" si="8"/>
        <v/>
      </c>
    </row>
    <row r="17" spans="2:11" x14ac:dyDescent="0.15">
      <c r="B17" s="1" t="s">
        <v>57</v>
      </c>
      <c r="C17" s="1" t="str">
        <f t="shared" si="0"/>
        <v>チョコクリーム</v>
      </c>
      <c r="D17" s="1" t="str">
        <f t="shared" si="4"/>
        <v>⑥</v>
      </c>
      <c r="E17" s="1">
        <v>1</v>
      </c>
      <c r="F17" s="1">
        <f t="shared" si="1"/>
        <v>2400</v>
      </c>
      <c r="G17" s="1">
        <f t="shared" si="5"/>
        <v>2400</v>
      </c>
      <c r="H17" s="1" t="str">
        <f t="shared" si="2"/>
        <v>誕生日</v>
      </c>
      <c r="I17" s="5">
        <f t="shared" si="6"/>
        <v>16</v>
      </c>
      <c r="J17" s="1" t="str">
        <f t="shared" si="7"/>
        <v>♪</v>
      </c>
      <c r="K17" s="1" t="str">
        <f t="shared" si="8"/>
        <v>★★★★★★</v>
      </c>
    </row>
    <row r="18" spans="2:11" x14ac:dyDescent="0.15">
      <c r="B18" s="1" t="s">
        <v>58</v>
      </c>
      <c r="C18" s="1" t="str">
        <f t="shared" si="0"/>
        <v>生クリーム</v>
      </c>
      <c r="D18" s="1" t="str">
        <f t="shared" si="4"/>
        <v>⑥</v>
      </c>
      <c r="E18" s="1">
        <v>1</v>
      </c>
      <c r="F18" s="1">
        <f t="shared" si="1"/>
        <v>2000</v>
      </c>
      <c r="G18" s="1">
        <f t="shared" si="5"/>
        <v>2000</v>
      </c>
      <c r="H18" s="1" t="str">
        <f t="shared" si="2"/>
        <v>誕生日</v>
      </c>
      <c r="I18" s="5">
        <f t="shared" si="6"/>
        <v>12</v>
      </c>
      <c r="J18" s="1" t="str">
        <f t="shared" si="7"/>
        <v>♪</v>
      </c>
      <c r="K18" s="1" t="str">
        <f t="shared" si="8"/>
        <v>★★</v>
      </c>
    </row>
    <row r="19" spans="2:11" x14ac:dyDescent="0.15">
      <c r="B19" s="1" t="s">
        <v>43</v>
      </c>
      <c r="C19" s="1" t="str">
        <f t="shared" si="0"/>
        <v>生クリーム</v>
      </c>
      <c r="D19" s="1" t="str">
        <f t="shared" si="4"/>
        <v>⑤</v>
      </c>
      <c r="E19" s="1">
        <v>1</v>
      </c>
      <c r="F19" s="1">
        <f t="shared" si="1"/>
        <v>1800</v>
      </c>
      <c r="G19" s="1">
        <f t="shared" si="5"/>
        <v>1800</v>
      </c>
      <c r="H19" s="1" t="str">
        <f t="shared" si="2"/>
        <v>誕生日</v>
      </c>
      <c r="I19" s="5">
        <f t="shared" si="6"/>
        <v>3</v>
      </c>
      <c r="J19" s="1" t="str">
        <f t="shared" si="7"/>
        <v/>
      </c>
      <c r="K19" s="1" t="str">
        <f t="shared" si="8"/>
        <v>★★★</v>
      </c>
    </row>
    <row r="20" spans="2:11" x14ac:dyDescent="0.15">
      <c r="B20" s="1" t="s">
        <v>44</v>
      </c>
      <c r="C20" s="1" t="str">
        <f t="shared" si="0"/>
        <v>生クリーム</v>
      </c>
      <c r="D20" s="1" t="str">
        <f t="shared" si="4"/>
        <v>⑤</v>
      </c>
      <c r="E20" s="1">
        <v>2</v>
      </c>
      <c r="F20" s="1">
        <f t="shared" si="1"/>
        <v>1800</v>
      </c>
      <c r="G20" s="1">
        <f t="shared" si="5"/>
        <v>3600</v>
      </c>
      <c r="H20" s="1" t="str">
        <f t="shared" si="2"/>
        <v>結婚式</v>
      </c>
      <c r="I20" s="5" t="str">
        <f t="shared" si="6"/>
        <v/>
      </c>
      <c r="J20" s="1" t="str">
        <f t="shared" si="7"/>
        <v/>
      </c>
      <c r="K20" s="1" t="str">
        <f t="shared" si="8"/>
        <v/>
      </c>
    </row>
    <row r="21" spans="2:11" x14ac:dyDescent="0.15">
      <c r="B21" s="1" t="s">
        <v>45</v>
      </c>
      <c r="C21" s="1" t="str">
        <f t="shared" si="0"/>
        <v>生クリーム</v>
      </c>
      <c r="D21" s="1" t="str">
        <f t="shared" si="4"/>
        <v>⑤</v>
      </c>
      <c r="E21" s="1">
        <v>1</v>
      </c>
      <c r="F21" s="1">
        <f t="shared" si="1"/>
        <v>1800</v>
      </c>
      <c r="G21" s="1">
        <f t="shared" si="5"/>
        <v>1800</v>
      </c>
      <c r="H21" s="1" t="str">
        <f t="shared" si="2"/>
        <v>誕生日</v>
      </c>
      <c r="I21" s="5">
        <f t="shared" si="6"/>
        <v>5</v>
      </c>
      <c r="J21" s="1" t="str">
        <f t="shared" si="7"/>
        <v/>
      </c>
      <c r="K21" s="1" t="str">
        <f t="shared" si="8"/>
        <v>★★★★★</v>
      </c>
    </row>
    <row r="22" spans="2:11" x14ac:dyDescent="0.15">
      <c r="B22" s="1" t="s">
        <v>59</v>
      </c>
      <c r="C22" s="1" t="str">
        <f t="shared" si="0"/>
        <v>チョコクリーム</v>
      </c>
      <c r="D22" s="1" t="str">
        <f t="shared" si="4"/>
        <v>⑥</v>
      </c>
      <c r="E22" s="1">
        <v>1</v>
      </c>
      <c r="F22" s="1">
        <f t="shared" si="1"/>
        <v>2400</v>
      </c>
      <c r="G22" s="1">
        <f t="shared" si="5"/>
        <v>2400</v>
      </c>
      <c r="H22" s="1" t="str">
        <f t="shared" si="2"/>
        <v>結婚式</v>
      </c>
      <c r="I22" s="5" t="str">
        <f t="shared" si="6"/>
        <v/>
      </c>
      <c r="J22" s="1" t="str">
        <f t="shared" si="7"/>
        <v/>
      </c>
      <c r="K22" s="1" t="str">
        <f t="shared" si="8"/>
        <v/>
      </c>
    </row>
    <row r="23" spans="2:11" x14ac:dyDescent="0.15">
      <c r="B23" s="1" t="s">
        <v>48</v>
      </c>
      <c r="C23" s="1" t="str">
        <f t="shared" si="0"/>
        <v>チョコクリーム</v>
      </c>
      <c r="D23" s="1" t="str">
        <f t="shared" si="4"/>
        <v>⑦</v>
      </c>
      <c r="E23" s="1">
        <v>1</v>
      </c>
      <c r="F23" s="1">
        <f t="shared" si="1"/>
        <v>2800</v>
      </c>
      <c r="G23" s="1">
        <f t="shared" si="5"/>
        <v>2800</v>
      </c>
      <c r="H23" s="1" t="str">
        <f t="shared" si="2"/>
        <v>結婚式</v>
      </c>
      <c r="I23" s="5" t="str">
        <f t="shared" si="6"/>
        <v/>
      </c>
      <c r="J23" s="1" t="str">
        <f t="shared" si="7"/>
        <v/>
      </c>
      <c r="K23" s="1" t="str">
        <f t="shared" si="8"/>
        <v/>
      </c>
    </row>
    <row r="24" spans="2:11" x14ac:dyDescent="0.15">
      <c r="B24" s="1" t="s">
        <v>46</v>
      </c>
      <c r="C24" s="1" t="str">
        <f t="shared" si="0"/>
        <v>生クリーム</v>
      </c>
      <c r="D24" s="1" t="str">
        <f t="shared" si="4"/>
        <v>⑦</v>
      </c>
      <c r="E24" s="1">
        <v>1</v>
      </c>
      <c r="F24" s="1">
        <f t="shared" si="1"/>
        <v>2400</v>
      </c>
      <c r="G24" s="1">
        <f t="shared" si="5"/>
        <v>2400</v>
      </c>
      <c r="H24" s="1" t="str">
        <f t="shared" si="2"/>
        <v>結婚式</v>
      </c>
      <c r="I24" s="5" t="str">
        <f t="shared" si="6"/>
        <v/>
      </c>
      <c r="J24" s="1" t="str">
        <f t="shared" si="7"/>
        <v/>
      </c>
      <c r="K24" s="1" t="str">
        <f t="shared" si="8"/>
        <v/>
      </c>
    </row>
    <row r="25" spans="2:11" x14ac:dyDescent="0.15">
      <c r="B25" s="1" t="s">
        <v>50</v>
      </c>
      <c r="C25" s="1" t="str">
        <f t="shared" si="0"/>
        <v>生クリーム</v>
      </c>
      <c r="D25" s="1" t="str">
        <f t="shared" si="4"/>
        <v>⑦</v>
      </c>
      <c r="E25" s="1">
        <v>1</v>
      </c>
      <c r="F25" s="1">
        <f t="shared" si="1"/>
        <v>2400</v>
      </c>
      <c r="G25" s="1">
        <f t="shared" si="5"/>
        <v>2400</v>
      </c>
      <c r="H25" s="1" t="str">
        <f t="shared" si="2"/>
        <v>誕生日</v>
      </c>
      <c r="I25" s="5">
        <f t="shared" si="6"/>
        <v>13</v>
      </c>
      <c r="J25" s="1" t="str">
        <f t="shared" si="7"/>
        <v>♪</v>
      </c>
      <c r="K25" s="1" t="str">
        <f t="shared" si="8"/>
        <v>★★★</v>
      </c>
    </row>
    <row r="26" spans="2:11" x14ac:dyDescent="0.15">
      <c r="B26" s="1" t="s">
        <v>51</v>
      </c>
      <c r="C26" s="1" t="str">
        <f t="shared" si="0"/>
        <v>チョコクリーム</v>
      </c>
      <c r="D26" s="1" t="str">
        <f t="shared" si="4"/>
        <v>⑦</v>
      </c>
      <c r="E26" s="1">
        <v>2</v>
      </c>
      <c r="F26" s="1">
        <f t="shared" si="1"/>
        <v>2800</v>
      </c>
      <c r="G26" s="1">
        <f t="shared" si="5"/>
        <v>5600</v>
      </c>
      <c r="H26" s="1" t="str">
        <f t="shared" si="2"/>
        <v>クリスマス</v>
      </c>
      <c r="I26" s="5" t="str">
        <f t="shared" si="6"/>
        <v/>
      </c>
      <c r="J26" s="1" t="str">
        <f t="shared" si="7"/>
        <v/>
      </c>
      <c r="K26" s="1" t="str">
        <f t="shared" si="8"/>
        <v/>
      </c>
    </row>
    <row r="27" spans="2:11" x14ac:dyDescent="0.15">
      <c r="B27" s="1" t="s">
        <v>60</v>
      </c>
      <c r="C27" s="1" t="str">
        <f t="shared" si="0"/>
        <v>チョコクリーム</v>
      </c>
      <c r="D27" s="1" t="str">
        <f t="shared" si="4"/>
        <v>⑥</v>
      </c>
      <c r="E27" s="1">
        <v>1</v>
      </c>
      <c r="F27" s="1">
        <f t="shared" si="1"/>
        <v>2400</v>
      </c>
      <c r="G27" s="1">
        <f t="shared" si="5"/>
        <v>2400</v>
      </c>
      <c r="H27" s="1" t="str">
        <f t="shared" si="2"/>
        <v>クリスマス</v>
      </c>
      <c r="I27" s="5" t="str">
        <f t="shared" si="6"/>
        <v/>
      </c>
      <c r="J27" s="1" t="str">
        <f t="shared" si="7"/>
        <v/>
      </c>
      <c r="K27" s="1" t="str">
        <f t="shared" si="8"/>
        <v/>
      </c>
    </row>
    <row r="28" spans="2:11" x14ac:dyDescent="0.15">
      <c r="B28" s="1" t="s">
        <v>52</v>
      </c>
      <c r="C28" s="1" t="str">
        <f t="shared" si="0"/>
        <v>フルーツタルト</v>
      </c>
      <c r="D28" s="1" t="str">
        <f t="shared" si="4"/>
        <v>⑦</v>
      </c>
      <c r="E28" s="1">
        <v>1</v>
      </c>
      <c r="F28" s="1">
        <f t="shared" si="1"/>
        <v>3000</v>
      </c>
      <c r="G28" s="1">
        <f t="shared" si="5"/>
        <v>3000</v>
      </c>
      <c r="H28" s="1" t="str">
        <f t="shared" si="2"/>
        <v>誕生日</v>
      </c>
      <c r="I28" s="5">
        <f t="shared" si="6"/>
        <v>20</v>
      </c>
      <c r="J28" s="1" t="str">
        <f t="shared" si="7"/>
        <v>♪♪</v>
      </c>
      <c r="K28" s="1" t="str">
        <f t="shared" si="8"/>
        <v/>
      </c>
    </row>
    <row r="29" spans="2:11" x14ac:dyDescent="0.15">
      <c r="B29" s="1" t="s">
        <v>48</v>
      </c>
      <c r="C29" s="1" t="str">
        <f t="shared" si="0"/>
        <v>チョコクリーム</v>
      </c>
      <c r="D29" s="1" t="str">
        <f t="shared" si="4"/>
        <v>⑦</v>
      </c>
      <c r="E29" s="1">
        <v>1</v>
      </c>
      <c r="F29" s="1">
        <f t="shared" si="1"/>
        <v>2800</v>
      </c>
      <c r="G29" s="1">
        <f t="shared" si="5"/>
        <v>2800</v>
      </c>
      <c r="H29" s="1" t="str">
        <f t="shared" si="2"/>
        <v>結婚式</v>
      </c>
      <c r="I29" s="5" t="str">
        <f t="shared" si="6"/>
        <v/>
      </c>
      <c r="J29" s="1" t="str">
        <f t="shared" si="7"/>
        <v/>
      </c>
      <c r="K29" s="1" t="str">
        <f t="shared" si="8"/>
        <v/>
      </c>
    </row>
    <row r="30" spans="2:11" x14ac:dyDescent="0.15">
      <c r="B30" s="1" t="s">
        <v>53</v>
      </c>
      <c r="C30" s="1" t="str">
        <f t="shared" si="0"/>
        <v>チョコクリーム</v>
      </c>
      <c r="D30" s="1" t="str">
        <f t="shared" si="4"/>
        <v>⑦</v>
      </c>
      <c r="E30" s="1">
        <v>1</v>
      </c>
      <c r="F30" s="1">
        <f t="shared" si="1"/>
        <v>2800</v>
      </c>
      <c r="G30" s="1">
        <f t="shared" si="5"/>
        <v>2800</v>
      </c>
      <c r="H30" s="1" t="str">
        <f t="shared" si="2"/>
        <v>誕生日</v>
      </c>
      <c r="I30" s="5">
        <f t="shared" si="6"/>
        <v>40</v>
      </c>
      <c r="J30" s="1" t="str">
        <f t="shared" si="7"/>
        <v>♪♪♪♪</v>
      </c>
      <c r="K30" s="1" t="str">
        <f t="shared" si="8"/>
        <v/>
      </c>
    </row>
  </sheetData>
  <mergeCells count="9">
    <mergeCell ref="H6:H7"/>
    <mergeCell ref="I6:I7"/>
    <mergeCell ref="J6:K6"/>
    <mergeCell ref="B6:B7"/>
    <mergeCell ref="C6:C7"/>
    <mergeCell ref="D6:D7"/>
    <mergeCell ref="E6:E7"/>
    <mergeCell ref="F6:F7"/>
    <mergeCell ref="G6:G7"/>
  </mergeCells>
  <phoneticPr fontId="3"/>
  <pageMargins left="0.19685039370078741" right="0.19685039370078741" top="0.98425196850393704" bottom="0.98425196850393704" header="0.51181102362204722" footer="0.51181102362204722"/>
  <pageSetup paperSize="9" scale="93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showGridLines="0" workbookViewId="0"/>
  </sheetViews>
  <sheetFormatPr defaultRowHeight="13.5" x14ac:dyDescent="0.15"/>
  <cols>
    <col min="2" max="2" width="9.625" customWidth="1"/>
    <col min="3" max="3" width="17.25" customWidth="1"/>
    <col min="4" max="4" width="6.625" customWidth="1"/>
    <col min="5" max="5" width="5.25" customWidth="1"/>
    <col min="6" max="6" width="5.5" customWidth="1"/>
    <col min="9" max="9" width="5.375" customWidth="1"/>
    <col min="10" max="10" width="13" customWidth="1"/>
    <col min="11" max="11" width="17.25" customWidth="1"/>
    <col min="12" max="12" width="2.625" customWidth="1"/>
    <col min="14" max="14" width="17.25" customWidth="1"/>
    <col min="16" max="16" width="12.375" customWidth="1"/>
    <col min="17" max="17" width="2.625" customWidth="1"/>
  </cols>
  <sheetData>
    <row r="1" spans="1:16" x14ac:dyDescent="0.15">
      <c r="A1" t="s">
        <v>61</v>
      </c>
    </row>
    <row r="4" spans="1:16" ht="24" x14ac:dyDescent="0.15">
      <c r="B4" s="6" t="s">
        <v>25</v>
      </c>
    </row>
    <row r="5" spans="1:16" x14ac:dyDescent="0.15">
      <c r="M5" s="7" t="s">
        <v>0</v>
      </c>
    </row>
    <row r="6" spans="1:16" x14ac:dyDescent="0.15">
      <c r="B6" s="10" t="s">
        <v>1</v>
      </c>
      <c r="C6" s="10" t="s">
        <v>2</v>
      </c>
      <c r="D6" s="10" t="s">
        <v>3</v>
      </c>
      <c r="E6" s="11" t="s">
        <v>4</v>
      </c>
      <c r="F6" s="11" t="s">
        <v>5</v>
      </c>
      <c r="G6" s="11" t="s">
        <v>6</v>
      </c>
      <c r="H6" s="10" t="s">
        <v>7</v>
      </c>
      <c r="I6" s="10" t="s">
        <v>8</v>
      </c>
      <c r="J6" s="10" t="s">
        <v>9</v>
      </c>
      <c r="K6" s="10"/>
      <c r="M6" s="9" t="s">
        <v>10</v>
      </c>
      <c r="N6" s="9" t="s">
        <v>11</v>
      </c>
    </row>
    <row r="7" spans="1:16" x14ac:dyDescent="0.15">
      <c r="B7" s="10"/>
      <c r="C7" s="10"/>
      <c r="D7" s="10"/>
      <c r="E7" s="11"/>
      <c r="F7" s="11"/>
      <c r="G7" s="11"/>
      <c r="H7" s="10"/>
      <c r="I7" s="10"/>
      <c r="J7" s="9" t="s">
        <v>12</v>
      </c>
      <c r="K7" s="9" t="s">
        <v>13</v>
      </c>
      <c r="M7" s="1" t="s">
        <v>14</v>
      </c>
      <c r="N7" s="4" t="str">
        <f>TEXT(ROUNDUP(SUMIF($H$8:$H$30,M7,$G$8:$G$30),-3),"#,##0円")</f>
        <v>27,000円</v>
      </c>
    </row>
    <row r="8" spans="1:16" x14ac:dyDescent="0.15">
      <c r="B8" s="1" t="s">
        <v>39</v>
      </c>
      <c r="C8" s="1" t="str">
        <f t="shared" ref="C8:C30" si="0">VLOOKUP(LEFT(B8,2),品物,2,FALSE)</f>
        <v>チョコクリーム</v>
      </c>
      <c r="D8" s="1" t="str">
        <f>MID(B8,3,1)</f>
        <v>⑤</v>
      </c>
      <c r="E8" s="1">
        <v>1</v>
      </c>
      <c r="F8" s="1">
        <f t="shared" ref="F8:F30" si="1">VLOOKUP(LEFT(B8,2),品物,MATCH(D8,サイズ,0)+2,FALSE)</f>
        <v>1900</v>
      </c>
      <c r="G8" s="1">
        <f>E8*F8</f>
        <v>1900</v>
      </c>
      <c r="H8" s="1" t="str">
        <f t="shared" ref="H8:H30" si="2">HLOOKUP(MID(B8,5,1),用途,2,FALSE)</f>
        <v>誕生日</v>
      </c>
      <c r="I8" s="5">
        <f>IF(H8="誕生日",VALUE(RIGHT(B8,2)),"")</f>
        <v>20</v>
      </c>
      <c r="J8" s="1" t="str">
        <f>IF(H8="誕生日",REPT("♪",ROUNDDOWN(I8,-1)/10),"")</f>
        <v>♪♪</v>
      </c>
      <c r="K8" s="1" t="str">
        <f>IF(H8="誕生日",REPT("★",MOD(I8,10)),"")</f>
        <v/>
      </c>
      <c r="M8" s="1" t="s">
        <v>37</v>
      </c>
      <c r="N8" s="4" t="str">
        <f t="shared" ref="N8" si="3">TEXT(ROUNDUP(SUMIF($H$8:$H$30,M8,$G$8:$G$30),-3),"#,##0円")</f>
        <v>21,000円</v>
      </c>
    </row>
    <row r="9" spans="1:16" x14ac:dyDescent="0.15">
      <c r="B9" s="1" t="s">
        <v>40</v>
      </c>
      <c r="C9" s="1" t="str">
        <f t="shared" si="0"/>
        <v>フルーツタルト</v>
      </c>
      <c r="D9" s="1" t="str">
        <f t="shared" ref="D9:D30" si="4">MID(B9,3,1)</f>
        <v>⑤</v>
      </c>
      <c r="E9" s="1">
        <v>1</v>
      </c>
      <c r="F9" s="1">
        <f t="shared" si="1"/>
        <v>2000</v>
      </c>
      <c r="G9" s="1">
        <f t="shared" ref="G9:G30" si="5">E9*F9</f>
        <v>2000</v>
      </c>
      <c r="H9" s="1" t="str">
        <f t="shared" si="2"/>
        <v>結婚式</v>
      </c>
      <c r="I9" s="5" t="str">
        <f t="shared" ref="I9:I30" si="6">IF(H9="誕生日",VALUE(RIGHT(B9,2)),"")</f>
        <v/>
      </c>
      <c r="J9" s="1" t="str">
        <f t="shared" ref="J9:J30" si="7">IF(H9="誕生日",REPT("♪",ROUNDDOWN(I9,-1)/10),"")</f>
        <v/>
      </c>
      <c r="K9" s="1" t="str">
        <f t="shared" ref="K9:K30" si="8">IF(H9="誕生日",REPT("★",MOD(I9,10)),"")</f>
        <v/>
      </c>
      <c r="M9" s="1" t="s">
        <v>38</v>
      </c>
      <c r="N9" s="4" t="str">
        <f>TEXT(ROUNDUP(SUMIF($H$8:$H$30,M9,$G$8:$G$30),-3),"#,##0円")</f>
        <v>14,000円</v>
      </c>
    </row>
    <row r="10" spans="1:16" x14ac:dyDescent="0.15">
      <c r="B10" s="1" t="s">
        <v>46</v>
      </c>
      <c r="C10" s="1" t="str">
        <f t="shared" si="0"/>
        <v>生クリーム</v>
      </c>
      <c r="D10" s="1" t="str">
        <f t="shared" si="4"/>
        <v>⑦</v>
      </c>
      <c r="E10" s="1">
        <v>1</v>
      </c>
      <c r="F10" s="1">
        <f t="shared" si="1"/>
        <v>2400</v>
      </c>
      <c r="G10" s="1">
        <f t="shared" si="5"/>
        <v>2400</v>
      </c>
      <c r="H10" s="1" t="str">
        <f t="shared" si="2"/>
        <v>結婚式</v>
      </c>
      <c r="I10" s="5" t="str">
        <f t="shared" si="6"/>
        <v/>
      </c>
      <c r="J10" s="1" t="str">
        <f t="shared" si="7"/>
        <v/>
      </c>
      <c r="K10" s="1" t="str">
        <f t="shared" si="8"/>
        <v/>
      </c>
    </row>
    <row r="11" spans="1:16" x14ac:dyDescent="0.15">
      <c r="B11" s="1" t="s">
        <v>41</v>
      </c>
      <c r="C11" s="1" t="str">
        <f t="shared" si="0"/>
        <v>チョコクリーム</v>
      </c>
      <c r="D11" s="1" t="str">
        <f t="shared" si="4"/>
        <v>⑤</v>
      </c>
      <c r="E11" s="1">
        <v>3</v>
      </c>
      <c r="F11" s="1">
        <f t="shared" si="1"/>
        <v>1900</v>
      </c>
      <c r="G11" s="1">
        <f t="shared" si="5"/>
        <v>5700</v>
      </c>
      <c r="H11" s="1" t="str">
        <f t="shared" si="2"/>
        <v>クリスマス</v>
      </c>
      <c r="I11" s="5" t="str">
        <f t="shared" si="6"/>
        <v/>
      </c>
      <c r="J11" s="1" t="str">
        <f t="shared" si="7"/>
        <v/>
      </c>
      <c r="K11" s="1" t="str">
        <f t="shared" si="8"/>
        <v/>
      </c>
      <c r="M11" s="7" t="s">
        <v>15</v>
      </c>
    </row>
    <row r="12" spans="1:16" x14ac:dyDescent="0.15">
      <c r="B12" s="1" t="s">
        <v>47</v>
      </c>
      <c r="C12" s="1" t="str">
        <f t="shared" si="0"/>
        <v>生クリーム</v>
      </c>
      <c r="D12" s="1" t="str">
        <f t="shared" si="4"/>
        <v>⑦</v>
      </c>
      <c r="E12" s="1">
        <v>1</v>
      </c>
      <c r="F12" s="1">
        <f t="shared" si="1"/>
        <v>2400</v>
      </c>
      <c r="G12" s="1">
        <f t="shared" si="5"/>
        <v>2400</v>
      </c>
      <c r="H12" s="1" t="str">
        <f t="shared" si="2"/>
        <v>誕生日</v>
      </c>
      <c r="I12" s="5">
        <f t="shared" si="6"/>
        <v>24</v>
      </c>
      <c r="J12" s="1" t="str">
        <f t="shared" si="7"/>
        <v>♪♪</v>
      </c>
      <c r="K12" s="1" t="str">
        <f t="shared" si="8"/>
        <v>★★★★</v>
      </c>
      <c r="M12" s="9" t="s">
        <v>16</v>
      </c>
      <c r="N12" s="9" t="s">
        <v>2</v>
      </c>
      <c r="O12" s="9" t="s">
        <v>17</v>
      </c>
      <c r="P12" s="9" t="s">
        <v>18</v>
      </c>
    </row>
    <row r="13" spans="1:16" x14ac:dyDescent="0.15">
      <c r="B13" s="1" t="s">
        <v>42</v>
      </c>
      <c r="C13" s="1" t="str">
        <f t="shared" si="0"/>
        <v>チョコクリーム</v>
      </c>
      <c r="D13" s="1" t="str">
        <f t="shared" si="4"/>
        <v>⑤</v>
      </c>
      <c r="E13" s="1">
        <v>1</v>
      </c>
      <c r="F13" s="1">
        <f t="shared" si="1"/>
        <v>1900</v>
      </c>
      <c r="G13" s="1">
        <f t="shared" si="5"/>
        <v>1900</v>
      </c>
      <c r="H13" s="1" t="str">
        <f t="shared" si="2"/>
        <v>誕生日</v>
      </c>
      <c r="I13" s="5">
        <f t="shared" si="6"/>
        <v>14</v>
      </c>
      <c r="J13" s="1" t="str">
        <f t="shared" si="7"/>
        <v>♪</v>
      </c>
      <c r="K13" s="1" t="str">
        <f t="shared" si="8"/>
        <v>★★★★</v>
      </c>
      <c r="M13" s="1">
        <v>1</v>
      </c>
      <c r="N13" s="1" t="str">
        <f>INDEX($B$8:$G$30,MATCH(LARGE($G$8:$G$30,$M13),$G$8:$G$30,0),2)</f>
        <v>チョコクリーム</v>
      </c>
      <c r="O13" s="1" t="str">
        <f>INDEX($B$8:$G$30,MATCH(LARGE($G$8:$G$30,$M13),$G$8:$G$30,0),1)</f>
        <v>CH⑤-C</v>
      </c>
      <c r="P13" s="1">
        <f>INDEX($B$8:$G$30,MATCH(LARGE($G$8:$G$30,$M13),$G$8:$G$30,0),6)</f>
        <v>5700</v>
      </c>
    </row>
    <row r="14" spans="1:16" x14ac:dyDescent="0.15">
      <c r="B14" s="1" t="s">
        <v>54</v>
      </c>
      <c r="C14" s="1" t="str">
        <f t="shared" si="0"/>
        <v>生クリーム</v>
      </c>
      <c r="D14" s="1" t="str">
        <f t="shared" si="4"/>
        <v>⑥</v>
      </c>
      <c r="E14" s="1">
        <v>1</v>
      </c>
      <c r="F14" s="1">
        <f t="shared" si="1"/>
        <v>2000</v>
      </c>
      <c r="G14" s="1">
        <f t="shared" si="5"/>
        <v>2000</v>
      </c>
      <c r="H14" s="1" t="str">
        <f t="shared" si="2"/>
        <v>結婚式</v>
      </c>
      <c r="I14" s="5" t="str">
        <f t="shared" si="6"/>
        <v/>
      </c>
      <c r="J14" s="1" t="str">
        <f t="shared" si="7"/>
        <v/>
      </c>
      <c r="K14" s="1" t="str">
        <f t="shared" si="8"/>
        <v/>
      </c>
      <c r="M14" s="1">
        <v>2</v>
      </c>
      <c r="N14" s="1" t="str">
        <f t="shared" ref="N14" si="9">INDEX($B$8:$G$30,MATCH(LARGE($G$8:$G$30,$M14),$G$8:$G$30,0),2)</f>
        <v>チョコクリーム</v>
      </c>
      <c r="O14" s="1" t="str">
        <f t="shared" ref="O14" si="10">INDEX($B$8:$G$30,MATCH(LARGE($G$8:$G$30,$M14),$G$8:$G$30,0),1)</f>
        <v>CH⑦-C</v>
      </c>
      <c r="P14" s="1">
        <f t="shared" ref="P14:P15" si="11">INDEX($B$8:$G$30,MATCH(LARGE($G$8:$G$30,$M14),$G$8:$G$30,0),6)</f>
        <v>5600</v>
      </c>
    </row>
    <row r="15" spans="1:16" x14ac:dyDescent="0.15">
      <c r="B15" s="1" t="s">
        <v>55</v>
      </c>
      <c r="C15" s="1" t="str">
        <f t="shared" si="0"/>
        <v>生クリーム</v>
      </c>
      <c r="D15" s="1" t="str">
        <f t="shared" si="4"/>
        <v>⑥</v>
      </c>
      <c r="E15" s="1">
        <v>1</v>
      </c>
      <c r="F15" s="1">
        <f t="shared" si="1"/>
        <v>2000</v>
      </c>
      <c r="G15" s="1">
        <f t="shared" si="5"/>
        <v>2000</v>
      </c>
      <c r="H15" s="1" t="str">
        <f t="shared" si="2"/>
        <v>誕生日</v>
      </c>
      <c r="I15" s="5">
        <f t="shared" si="6"/>
        <v>7</v>
      </c>
      <c r="J15" s="1" t="str">
        <f t="shared" si="7"/>
        <v/>
      </c>
      <c r="K15" s="1" t="str">
        <f t="shared" si="8"/>
        <v>★★★★★★★</v>
      </c>
      <c r="M15" s="1">
        <v>3</v>
      </c>
      <c r="N15" s="1" t="str">
        <f>INDEX($B$8:$G$30,MATCH(LARGE($G$8:$G$30,$M15),$G$8:$G$30,0),2)</f>
        <v>生クリーム</v>
      </c>
      <c r="O15" s="1" t="str">
        <f>INDEX($B$8:$G$30,MATCH(LARGE($G$8:$G$30,$M15),$G$8:$G$30,0),1)</f>
        <v>NC⑤-M</v>
      </c>
      <c r="P15" s="1">
        <f t="shared" si="11"/>
        <v>3600</v>
      </c>
    </row>
    <row r="16" spans="1:16" x14ac:dyDescent="0.15">
      <c r="B16" s="1" t="s">
        <v>56</v>
      </c>
      <c r="C16" s="1" t="str">
        <f t="shared" si="0"/>
        <v>生クリーム</v>
      </c>
      <c r="D16" s="1" t="str">
        <f t="shared" si="4"/>
        <v>⑥</v>
      </c>
      <c r="E16" s="1">
        <v>1</v>
      </c>
      <c r="F16" s="1">
        <f t="shared" si="1"/>
        <v>2000</v>
      </c>
      <c r="G16" s="1">
        <f t="shared" si="5"/>
        <v>2000</v>
      </c>
      <c r="H16" s="1" t="str">
        <f t="shared" si="2"/>
        <v>誕生日</v>
      </c>
      <c r="I16" s="5">
        <f t="shared" si="6"/>
        <v>60</v>
      </c>
      <c r="J16" s="1" t="str">
        <f t="shared" si="7"/>
        <v>♪♪♪♪♪♪</v>
      </c>
      <c r="K16" s="1" t="str">
        <f t="shared" si="8"/>
        <v/>
      </c>
    </row>
    <row r="17" spans="2:11" x14ac:dyDescent="0.15">
      <c r="B17" s="1" t="s">
        <v>57</v>
      </c>
      <c r="C17" s="1" t="str">
        <f t="shared" si="0"/>
        <v>チョコクリーム</v>
      </c>
      <c r="D17" s="1" t="str">
        <f t="shared" si="4"/>
        <v>⑥</v>
      </c>
      <c r="E17" s="1">
        <v>1</v>
      </c>
      <c r="F17" s="1">
        <f t="shared" si="1"/>
        <v>2400</v>
      </c>
      <c r="G17" s="1">
        <f t="shared" si="5"/>
        <v>2400</v>
      </c>
      <c r="H17" s="1" t="str">
        <f t="shared" si="2"/>
        <v>誕生日</v>
      </c>
      <c r="I17" s="5">
        <f t="shared" si="6"/>
        <v>16</v>
      </c>
      <c r="J17" s="1" t="str">
        <f t="shared" si="7"/>
        <v>♪</v>
      </c>
      <c r="K17" s="1" t="str">
        <f t="shared" si="8"/>
        <v>★★★★★★</v>
      </c>
    </row>
    <row r="18" spans="2:11" x14ac:dyDescent="0.15">
      <c r="B18" s="1" t="s">
        <v>58</v>
      </c>
      <c r="C18" s="1" t="str">
        <f t="shared" si="0"/>
        <v>生クリーム</v>
      </c>
      <c r="D18" s="1" t="str">
        <f t="shared" si="4"/>
        <v>⑥</v>
      </c>
      <c r="E18" s="1">
        <v>1</v>
      </c>
      <c r="F18" s="1">
        <f t="shared" si="1"/>
        <v>2000</v>
      </c>
      <c r="G18" s="1">
        <f t="shared" si="5"/>
        <v>2000</v>
      </c>
      <c r="H18" s="1" t="str">
        <f t="shared" si="2"/>
        <v>誕生日</v>
      </c>
      <c r="I18" s="5">
        <f t="shared" si="6"/>
        <v>12</v>
      </c>
      <c r="J18" s="1" t="str">
        <f t="shared" si="7"/>
        <v>♪</v>
      </c>
      <c r="K18" s="1" t="str">
        <f t="shared" si="8"/>
        <v>★★</v>
      </c>
    </row>
    <row r="19" spans="2:11" x14ac:dyDescent="0.15">
      <c r="B19" s="1" t="s">
        <v>43</v>
      </c>
      <c r="C19" s="1" t="str">
        <f t="shared" si="0"/>
        <v>生クリーム</v>
      </c>
      <c r="D19" s="1" t="str">
        <f t="shared" si="4"/>
        <v>⑤</v>
      </c>
      <c r="E19" s="1">
        <v>1</v>
      </c>
      <c r="F19" s="1">
        <f t="shared" si="1"/>
        <v>1800</v>
      </c>
      <c r="G19" s="1">
        <f t="shared" si="5"/>
        <v>1800</v>
      </c>
      <c r="H19" s="1" t="str">
        <f t="shared" si="2"/>
        <v>誕生日</v>
      </c>
      <c r="I19" s="5">
        <f t="shared" si="6"/>
        <v>3</v>
      </c>
      <c r="J19" s="1" t="str">
        <f t="shared" si="7"/>
        <v/>
      </c>
      <c r="K19" s="1" t="str">
        <f t="shared" si="8"/>
        <v>★★★</v>
      </c>
    </row>
    <row r="20" spans="2:11" x14ac:dyDescent="0.15">
      <c r="B20" s="1" t="s">
        <v>44</v>
      </c>
      <c r="C20" s="1" t="str">
        <f t="shared" si="0"/>
        <v>生クリーム</v>
      </c>
      <c r="D20" s="1" t="str">
        <f t="shared" si="4"/>
        <v>⑤</v>
      </c>
      <c r="E20" s="1">
        <v>2</v>
      </c>
      <c r="F20" s="1">
        <f t="shared" si="1"/>
        <v>1800</v>
      </c>
      <c r="G20" s="1">
        <f t="shared" si="5"/>
        <v>3600</v>
      </c>
      <c r="H20" s="1" t="str">
        <f t="shared" si="2"/>
        <v>結婚式</v>
      </c>
      <c r="I20" s="5" t="str">
        <f t="shared" si="6"/>
        <v/>
      </c>
      <c r="J20" s="1" t="str">
        <f t="shared" si="7"/>
        <v/>
      </c>
      <c r="K20" s="1" t="str">
        <f t="shared" si="8"/>
        <v/>
      </c>
    </row>
    <row r="21" spans="2:11" x14ac:dyDescent="0.15">
      <c r="B21" s="1" t="s">
        <v>45</v>
      </c>
      <c r="C21" s="1" t="str">
        <f t="shared" si="0"/>
        <v>生クリーム</v>
      </c>
      <c r="D21" s="1" t="str">
        <f t="shared" si="4"/>
        <v>⑤</v>
      </c>
      <c r="E21" s="1">
        <v>1</v>
      </c>
      <c r="F21" s="1">
        <f t="shared" si="1"/>
        <v>1800</v>
      </c>
      <c r="G21" s="1">
        <f t="shared" si="5"/>
        <v>1800</v>
      </c>
      <c r="H21" s="1" t="str">
        <f t="shared" si="2"/>
        <v>誕生日</v>
      </c>
      <c r="I21" s="5">
        <f t="shared" si="6"/>
        <v>5</v>
      </c>
      <c r="J21" s="1" t="str">
        <f t="shared" si="7"/>
        <v/>
      </c>
      <c r="K21" s="1" t="str">
        <f t="shared" si="8"/>
        <v>★★★★★</v>
      </c>
    </row>
    <row r="22" spans="2:11" x14ac:dyDescent="0.15">
      <c r="B22" s="1" t="s">
        <v>59</v>
      </c>
      <c r="C22" s="1" t="str">
        <f t="shared" si="0"/>
        <v>チョコクリーム</v>
      </c>
      <c r="D22" s="1" t="str">
        <f t="shared" si="4"/>
        <v>⑥</v>
      </c>
      <c r="E22" s="1">
        <v>1</v>
      </c>
      <c r="F22" s="1">
        <f t="shared" si="1"/>
        <v>2400</v>
      </c>
      <c r="G22" s="1">
        <f t="shared" si="5"/>
        <v>2400</v>
      </c>
      <c r="H22" s="1" t="str">
        <f t="shared" si="2"/>
        <v>結婚式</v>
      </c>
      <c r="I22" s="5" t="str">
        <f t="shared" si="6"/>
        <v/>
      </c>
      <c r="J22" s="1" t="str">
        <f t="shared" si="7"/>
        <v/>
      </c>
      <c r="K22" s="1" t="str">
        <f t="shared" si="8"/>
        <v/>
      </c>
    </row>
    <row r="23" spans="2:11" x14ac:dyDescent="0.15">
      <c r="B23" s="1" t="s">
        <v>48</v>
      </c>
      <c r="C23" s="1" t="str">
        <f t="shared" si="0"/>
        <v>チョコクリーム</v>
      </c>
      <c r="D23" s="1" t="str">
        <f t="shared" si="4"/>
        <v>⑦</v>
      </c>
      <c r="E23" s="1">
        <v>1</v>
      </c>
      <c r="F23" s="1">
        <f t="shared" si="1"/>
        <v>2800</v>
      </c>
      <c r="G23" s="1">
        <f t="shared" si="5"/>
        <v>2800</v>
      </c>
      <c r="H23" s="1" t="str">
        <f t="shared" si="2"/>
        <v>結婚式</v>
      </c>
      <c r="I23" s="5" t="str">
        <f t="shared" si="6"/>
        <v/>
      </c>
      <c r="J23" s="1" t="str">
        <f t="shared" si="7"/>
        <v/>
      </c>
      <c r="K23" s="1" t="str">
        <f t="shared" si="8"/>
        <v/>
      </c>
    </row>
    <row r="24" spans="2:11" x14ac:dyDescent="0.15">
      <c r="B24" s="1" t="s">
        <v>46</v>
      </c>
      <c r="C24" s="1" t="str">
        <f t="shared" si="0"/>
        <v>生クリーム</v>
      </c>
      <c r="D24" s="1" t="str">
        <f t="shared" si="4"/>
        <v>⑦</v>
      </c>
      <c r="E24" s="1">
        <v>1</v>
      </c>
      <c r="F24" s="1">
        <f t="shared" si="1"/>
        <v>2400</v>
      </c>
      <c r="G24" s="1">
        <f t="shared" si="5"/>
        <v>2400</v>
      </c>
      <c r="H24" s="1" t="str">
        <f t="shared" si="2"/>
        <v>結婚式</v>
      </c>
      <c r="I24" s="5" t="str">
        <f t="shared" si="6"/>
        <v/>
      </c>
      <c r="J24" s="1" t="str">
        <f t="shared" si="7"/>
        <v/>
      </c>
      <c r="K24" s="1" t="str">
        <f t="shared" si="8"/>
        <v/>
      </c>
    </row>
    <row r="25" spans="2:11" x14ac:dyDescent="0.15">
      <c r="B25" s="1" t="s">
        <v>50</v>
      </c>
      <c r="C25" s="1" t="str">
        <f t="shared" si="0"/>
        <v>生クリーム</v>
      </c>
      <c r="D25" s="1" t="str">
        <f t="shared" si="4"/>
        <v>⑦</v>
      </c>
      <c r="E25" s="1">
        <v>1</v>
      </c>
      <c r="F25" s="1">
        <f t="shared" si="1"/>
        <v>2400</v>
      </c>
      <c r="G25" s="1">
        <f t="shared" si="5"/>
        <v>2400</v>
      </c>
      <c r="H25" s="1" t="str">
        <f t="shared" si="2"/>
        <v>誕生日</v>
      </c>
      <c r="I25" s="5">
        <f t="shared" si="6"/>
        <v>13</v>
      </c>
      <c r="J25" s="1" t="str">
        <f t="shared" si="7"/>
        <v>♪</v>
      </c>
      <c r="K25" s="1" t="str">
        <f t="shared" si="8"/>
        <v>★★★</v>
      </c>
    </row>
    <row r="26" spans="2:11" x14ac:dyDescent="0.15">
      <c r="B26" s="1" t="s">
        <v>51</v>
      </c>
      <c r="C26" s="1" t="str">
        <f t="shared" si="0"/>
        <v>チョコクリーム</v>
      </c>
      <c r="D26" s="1" t="str">
        <f t="shared" si="4"/>
        <v>⑦</v>
      </c>
      <c r="E26" s="1">
        <v>2</v>
      </c>
      <c r="F26" s="1">
        <f t="shared" si="1"/>
        <v>2800</v>
      </c>
      <c r="G26" s="1">
        <f t="shared" si="5"/>
        <v>5600</v>
      </c>
      <c r="H26" s="1" t="str">
        <f t="shared" si="2"/>
        <v>クリスマス</v>
      </c>
      <c r="I26" s="5" t="str">
        <f t="shared" si="6"/>
        <v/>
      </c>
      <c r="J26" s="1" t="str">
        <f t="shared" si="7"/>
        <v/>
      </c>
      <c r="K26" s="1" t="str">
        <f t="shared" si="8"/>
        <v/>
      </c>
    </row>
    <row r="27" spans="2:11" x14ac:dyDescent="0.15">
      <c r="B27" s="1" t="s">
        <v>60</v>
      </c>
      <c r="C27" s="1" t="str">
        <f t="shared" si="0"/>
        <v>チョコクリーム</v>
      </c>
      <c r="D27" s="1" t="str">
        <f t="shared" si="4"/>
        <v>⑥</v>
      </c>
      <c r="E27" s="1">
        <v>1</v>
      </c>
      <c r="F27" s="1">
        <f t="shared" si="1"/>
        <v>2400</v>
      </c>
      <c r="G27" s="1">
        <f t="shared" si="5"/>
        <v>2400</v>
      </c>
      <c r="H27" s="1" t="str">
        <f t="shared" si="2"/>
        <v>クリスマス</v>
      </c>
      <c r="I27" s="5" t="str">
        <f t="shared" si="6"/>
        <v/>
      </c>
      <c r="J27" s="1" t="str">
        <f t="shared" si="7"/>
        <v/>
      </c>
      <c r="K27" s="1" t="str">
        <f t="shared" si="8"/>
        <v/>
      </c>
    </row>
    <row r="28" spans="2:11" x14ac:dyDescent="0.15">
      <c r="B28" s="1" t="s">
        <v>52</v>
      </c>
      <c r="C28" s="1" t="str">
        <f t="shared" si="0"/>
        <v>フルーツタルト</v>
      </c>
      <c r="D28" s="1" t="str">
        <f t="shared" si="4"/>
        <v>⑦</v>
      </c>
      <c r="E28" s="1">
        <v>1</v>
      </c>
      <c r="F28" s="1">
        <f t="shared" si="1"/>
        <v>3000</v>
      </c>
      <c r="G28" s="1">
        <f t="shared" si="5"/>
        <v>3000</v>
      </c>
      <c r="H28" s="1" t="str">
        <f t="shared" si="2"/>
        <v>誕生日</v>
      </c>
      <c r="I28" s="5">
        <f t="shared" si="6"/>
        <v>20</v>
      </c>
      <c r="J28" s="1" t="str">
        <f t="shared" si="7"/>
        <v>♪♪</v>
      </c>
      <c r="K28" s="1" t="str">
        <f t="shared" si="8"/>
        <v/>
      </c>
    </row>
    <row r="29" spans="2:11" x14ac:dyDescent="0.15">
      <c r="B29" s="1" t="s">
        <v>48</v>
      </c>
      <c r="C29" s="1" t="str">
        <f t="shared" si="0"/>
        <v>チョコクリーム</v>
      </c>
      <c r="D29" s="1" t="str">
        <f t="shared" si="4"/>
        <v>⑦</v>
      </c>
      <c r="E29" s="1">
        <v>1</v>
      </c>
      <c r="F29" s="1">
        <f t="shared" si="1"/>
        <v>2800</v>
      </c>
      <c r="G29" s="1">
        <f t="shared" si="5"/>
        <v>2800</v>
      </c>
      <c r="H29" s="1" t="str">
        <f t="shared" si="2"/>
        <v>結婚式</v>
      </c>
      <c r="I29" s="5" t="str">
        <f t="shared" si="6"/>
        <v/>
      </c>
      <c r="J29" s="1" t="str">
        <f t="shared" si="7"/>
        <v/>
      </c>
      <c r="K29" s="1" t="str">
        <f t="shared" si="8"/>
        <v/>
      </c>
    </row>
    <row r="30" spans="2:11" x14ac:dyDescent="0.15">
      <c r="B30" s="1" t="s">
        <v>53</v>
      </c>
      <c r="C30" s="1" t="str">
        <f t="shared" si="0"/>
        <v>チョコクリーム</v>
      </c>
      <c r="D30" s="1" t="str">
        <f t="shared" si="4"/>
        <v>⑦</v>
      </c>
      <c r="E30" s="1">
        <v>1</v>
      </c>
      <c r="F30" s="1">
        <f t="shared" si="1"/>
        <v>2800</v>
      </c>
      <c r="G30" s="1">
        <f t="shared" si="5"/>
        <v>2800</v>
      </c>
      <c r="H30" s="1" t="str">
        <f t="shared" si="2"/>
        <v>誕生日</v>
      </c>
      <c r="I30" s="5">
        <f t="shared" si="6"/>
        <v>40</v>
      </c>
      <c r="J30" s="1" t="str">
        <f t="shared" si="7"/>
        <v>♪♪♪♪</v>
      </c>
      <c r="K30" s="1" t="str">
        <f t="shared" si="8"/>
        <v/>
      </c>
    </row>
  </sheetData>
  <mergeCells count="9">
    <mergeCell ref="H6:H7"/>
    <mergeCell ref="I6:I7"/>
    <mergeCell ref="J6:K6"/>
    <mergeCell ref="B6:B7"/>
    <mergeCell ref="C6:C7"/>
    <mergeCell ref="D6:D7"/>
    <mergeCell ref="E6:E7"/>
    <mergeCell ref="F6:F7"/>
    <mergeCell ref="G6:G7"/>
  </mergeCells>
  <phoneticPr fontId="3"/>
  <printOptions headings="1"/>
  <pageMargins left="0.19685039370078741" right="0.19685039370078741" top="0.98425196850393704" bottom="0.98425196850393704" header="0.51181102362204722" footer="0.51181102362204722"/>
  <pageSetup paperSize="9" scale="89" orientation="landscape" horizontalDpi="0" verticalDpi="0" r:id="rId1"/>
  <headerFooter>
    <oddHeader>&amp;L●課題2（解答例）&amp;R令和1年度　 表計算 競技課題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showFormulas="1" showGridLines="0" zoomScaleNormal="100" workbookViewId="0"/>
  </sheetViews>
  <sheetFormatPr defaultRowHeight="13.5" x14ac:dyDescent="0.15"/>
  <cols>
    <col min="1" max="1" width="5.625" bestFit="1" customWidth="1"/>
    <col min="2" max="2" width="5.875" customWidth="1"/>
    <col min="3" max="3" width="18" bestFit="1" customWidth="1"/>
    <col min="4" max="4" width="6.625" customWidth="1"/>
    <col min="5" max="5" width="3.125" customWidth="1"/>
    <col min="6" max="6" width="30.75" bestFit="1" customWidth="1"/>
    <col min="7" max="7" width="6.25" bestFit="1" customWidth="1"/>
    <col min="8" max="8" width="18.25" bestFit="1" customWidth="1"/>
    <col min="9" max="9" width="20.5" bestFit="1" customWidth="1"/>
    <col min="10" max="10" width="27.5" bestFit="1" customWidth="1"/>
    <col min="11" max="11" width="21.625" bestFit="1" customWidth="1"/>
    <col min="12" max="12" width="2.625" customWidth="1"/>
    <col min="13" max="13" width="4.875" customWidth="1"/>
    <col min="14" max="16" width="33.25" bestFit="1" customWidth="1"/>
    <col min="17" max="17" width="2.625" customWidth="1"/>
  </cols>
  <sheetData>
    <row r="1" spans="1:16" x14ac:dyDescent="0.15">
      <c r="A1" t="s">
        <v>61</v>
      </c>
    </row>
    <row r="4" spans="1:16" ht="24" x14ac:dyDescent="0.15">
      <c r="B4" s="6" t="s">
        <v>25</v>
      </c>
    </row>
    <row r="5" spans="1:16" x14ac:dyDescent="0.15">
      <c r="M5" s="7" t="s">
        <v>0</v>
      </c>
    </row>
    <row r="6" spans="1:16" x14ac:dyDescent="0.15">
      <c r="B6" s="10" t="s">
        <v>1</v>
      </c>
      <c r="C6" s="10" t="s">
        <v>2</v>
      </c>
      <c r="D6" s="10" t="s">
        <v>3</v>
      </c>
      <c r="E6" s="11" t="s">
        <v>4</v>
      </c>
      <c r="F6" s="11" t="s">
        <v>5</v>
      </c>
      <c r="G6" s="11" t="s">
        <v>6</v>
      </c>
      <c r="H6" s="10" t="s">
        <v>7</v>
      </c>
      <c r="I6" s="10" t="s">
        <v>8</v>
      </c>
      <c r="J6" s="10" t="s">
        <v>9</v>
      </c>
      <c r="K6" s="10"/>
      <c r="M6" s="9" t="s">
        <v>10</v>
      </c>
      <c r="N6" s="9" t="s">
        <v>11</v>
      </c>
    </row>
    <row r="7" spans="1:16" x14ac:dyDescent="0.15">
      <c r="B7" s="10"/>
      <c r="C7" s="10"/>
      <c r="D7" s="10"/>
      <c r="E7" s="11"/>
      <c r="F7" s="11"/>
      <c r="G7" s="11"/>
      <c r="H7" s="10"/>
      <c r="I7" s="10"/>
      <c r="J7" s="9" t="s">
        <v>12</v>
      </c>
      <c r="K7" s="9" t="s">
        <v>13</v>
      </c>
      <c r="M7" s="1" t="s">
        <v>14</v>
      </c>
      <c r="N7" s="4" t="str">
        <f>TEXT(ROUNDUP(SUMIF($H$8:$H$30,M7,$G$8:$G$30),-3),"#,##0円")</f>
        <v>27,000円</v>
      </c>
    </row>
    <row r="8" spans="1:16" x14ac:dyDescent="0.15">
      <c r="B8" s="1" t="s">
        <v>39</v>
      </c>
      <c r="C8" s="1" t="str">
        <f t="shared" ref="C8:C30" si="0">VLOOKUP(LEFT(B8,2),品物,2,FALSE)</f>
        <v>チョコクリーム</v>
      </c>
      <c r="D8" s="1" t="str">
        <f>MID(B8,3,1)</f>
        <v>⑤</v>
      </c>
      <c r="E8" s="1">
        <v>1</v>
      </c>
      <c r="F8" s="1">
        <f t="shared" ref="F8:F30" si="1">VLOOKUP(LEFT(B8,2),品物,MATCH(D8,サイズ,0)+2,FALSE)</f>
        <v>1900</v>
      </c>
      <c r="G8" s="1">
        <f>E8*F8</f>
        <v>1900</v>
      </c>
      <c r="H8" s="1" t="str">
        <f t="shared" ref="H8:H30" si="2">HLOOKUP(MID(B8,5,1),用途,2,FALSE)</f>
        <v>誕生日</v>
      </c>
      <c r="I8" s="5">
        <f>IF(H8="誕生日",VALUE(RIGHT(B8,2)),"")</f>
        <v>20</v>
      </c>
      <c r="J8" s="1" t="str">
        <f>IF(H8="誕生日",REPT("♪",ROUNDDOWN(I8,-1)/10),"")</f>
        <v>♪♪</v>
      </c>
      <c r="K8" s="1" t="str">
        <f>IF(H8="誕生日",REPT("★",MOD(I8,10)),"")</f>
        <v/>
      </c>
      <c r="M8" s="1" t="s">
        <v>37</v>
      </c>
      <c r="N8" s="4" t="str">
        <f t="shared" ref="N8" si="3">TEXT(ROUNDUP(SUMIF($H$8:$H$30,M8,$G$8:$G$30),-3),"#,##0円")</f>
        <v>21,000円</v>
      </c>
    </row>
    <row r="9" spans="1:16" x14ac:dyDescent="0.15">
      <c r="B9" s="1" t="s">
        <v>40</v>
      </c>
      <c r="C9" s="1" t="str">
        <f t="shared" si="0"/>
        <v>フルーツタルト</v>
      </c>
      <c r="D9" s="1" t="str">
        <f t="shared" ref="D9:D30" si="4">MID(B9,3,1)</f>
        <v>⑤</v>
      </c>
      <c r="E9" s="1">
        <v>1</v>
      </c>
      <c r="F9" s="1">
        <f t="shared" si="1"/>
        <v>2000</v>
      </c>
      <c r="G9" s="1">
        <f t="shared" ref="G9:G30" si="5">E9*F9</f>
        <v>2000</v>
      </c>
      <c r="H9" s="1" t="str">
        <f t="shared" si="2"/>
        <v>結婚式</v>
      </c>
      <c r="I9" s="5" t="str">
        <f t="shared" ref="I9:I30" si="6">IF(H9="誕生日",VALUE(RIGHT(B9,2)),"")</f>
        <v/>
      </c>
      <c r="J9" s="1" t="str">
        <f t="shared" ref="J9:J30" si="7">IF(H9="誕生日",REPT("♪",ROUNDDOWN(I9,-1)/10),"")</f>
        <v/>
      </c>
      <c r="K9" s="1" t="str">
        <f t="shared" ref="K9:K30" si="8">IF(H9="誕生日",REPT("★",MOD(I9,10)),"")</f>
        <v/>
      </c>
      <c r="M9" s="1" t="s">
        <v>38</v>
      </c>
      <c r="N9" s="4" t="str">
        <f>TEXT(ROUNDUP(SUMIF($H$8:$H$30,M9,$G$8:$G$30),-3),"#,##0円")</f>
        <v>14,000円</v>
      </c>
    </row>
    <row r="10" spans="1:16" x14ac:dyDescent="0.15">
      <c r="B10" s="1" t="s">
        <v>46</v>
      </c>
      <c r="C10" s="1" t="str">
        <f t="shared" si="0"/>
        <v>生クリーム</v>
      </c>
      <c r="D10" s="1" t="str">
        <f t="shared" si="4"/>
        <v>⑦</v>
      </c>
      <c r="E10" s="1">
        <v>1</v>
      </c>
      <c r="F10" s="1">
        <f t="shared" si="1"/>
        <v>2400</v>
      </c>
      <c r="G10" s="1">
        <f t="shared" si="5"/>
        <v>2400</v>
      </c>
      <c r="H10" s="1" t="str">
        <f t="shared" si="2"/>
        <v>結婚式</v>
      </c>
      <c r="I10" s="5" t="str">
        <f t="shared" si="6"/>
        <v/>
      </c>
      <c r="J10" s="1" t="str">
        <f t="shared" si="7"/>
        <v/>
      </c>
      <c r="K10" s="1" t="str">
        <f t="shared" si="8"/>
        <v/>
      </c>
    </row>
    <row r="11" spans="1:16" x14ac:dyDescent="0.15">
      <c r="B11" s="1" t="s">
        <v>41</v>
      </c>
      <c r="C11" s="1" t="str">
        <f t="shared" si="0"/>
        <v>チョコクリーム</v>
      </c>
      <c r="D11" s="1" t="str">
        <f t="shared" si="4"/>
        <v>⑤</v>
      </c>
      <c r="E11" s="1">
        <v>3</v>
      </c>
      <c r="F11" s="1">
        <f t="shared" si="1"/>
        <v>1900</v>
      </c>
      <c r="G11" s="1">
        <f t="shared" si="5"/>
        <v>5700</v>
      </c>
      <c r="H11" s="1" t="str">
        <f t="shared" si="2"/>
        <v>クリスマス</v>
      </c>
      <c r="I11" s="5" t="str">
        <f t="shared" si="6"/>
        <v/>
      </c>
      <c r="J11" s="1" t="str">
        <f t="shared" si="7"/>
        <v/>
      </c>
      <c r="K11" s="1" t="str">
        <f t="shared" si="8"/>
        <v/>
      </c>
      <c r="M11" s="7" t="s">
        <v>15</v>
      </c>
    </row>
    <row r="12" spans="1:16" x14ac:dyDescent="0.15">
      <c r="B12" s="1" t="s">
        <v>47</v>
      </c>
      <c r="C12" s="1" t="str">
        <f t="shared" si="0"/>
        <v>生クリーム</v>
      </c>
      <c r="D12" s="1" t="str">
        <f t="shared" si="4"/>
        <v>⑦</v>
      </c>
      <c r="E12" s="1">
        <v>1</v>
      </c>
      <c r="F12" s="1">
        <f t="shared" si="1"/>
        <v>2400</v>
      </c>
      <c r="G12" s="1">
        <f t="shared" si="5"/>
        <v>2400</v>
      </c>
      <c r="H12" s="1" t="str">
        <f t="shared" si="2"/>
        <v>誕生日</v>
      </c>
      <c r="I12" s="5">
        <f t="shared" si="6"/>
        <v>24</v>
      </c>
      <c r="J12" s="1" t="str">
        <f t="shared" si="7"/>
        <v>♪♪</v>
      </c>
      <c r="K12" s="1" t="str">
        <f t="shared" si="8"/>
        <v>★★★★</v>
      </c>
      <c r="M12" s="9" t="s">
        <v>16</v>
      </c>
      <c r="N12" s="9" t="s">
        <v>2</v>
      </c>
      <c r="O12" s="9" t="s">
        <v>17</v>
      </c>
      <c r="P12" s="9" t="s">
        <v>18</v>
      </c>
    </row>
    <row r="13" spans="1:16" x14ac:dyDescent="0.15">
      <c r="B13" s="1" t="s">
        <v>42</v>
      </c>
      <c r="C13" s="1" t="str">
        <f t="shared" si="0"/>
        <v>チョコクリーム</v>
      </c>
      <c r="D13" s="1" t="str">
        <f t="shared" si="4"/>
        <v>⑤</v>
      </c>
      <c r="E13" s="1">
        <v>1</v>
      </c>
      <c r="F13" s="1">
        <f t="shared" si="1"/>
        <v>1900</v>
      </c>
      <c r="G13" s="1">
        <f t="shared" si="5"/>
        <v>1900</v>
      </c>
      <c r="H13" s="1" t="str">
        <f t="shared" si="2"/>
        <v>誕生日</v>
      </c>
      <c r="I13" s="5">
        <f t="shared" si="6"/>
        <v>14</v>
      </c>
      <c r="J13" s="1" t="str">
        <f t="shared" si="7"/>
        <v>♪</v>
      </c>
      <c r="K13" s="1" t="str">
        <f t="shared" si="8"/>
        <v>★★★★</v>
      </c>
      <c r="M13" s="1">
        <v>1</v>
      </c>
      <c r="N13" s="1" t="str">
        <f>INDEX($B$8:$G$30,MATCH(LARGE($G$8:$G$30,$M13),$G$8:$G$30,0),2)</f>
        <v>チョコクリーム</v>
      </c>
      <c r="O13" s="1" t="str">
        <f>INDEX($B$8:$G$30,MATCH(LARGE($G$8:$G$30,$M13),$G$8:$G$30,0),1)</f>
        <v>CH⑤-C</v>
      </c>
      <c r="P13" s="1">
        <f>INDEX($B$8:$G$30,MATCH(LARGE($G$8:$G$30,$M13),$G$8:$G$30,0),6)</f>
        <v>5700</v>
      </c>
    </row>
    <row r="14" spans="1:16" x14ac:dyDescent="0.15">
      <c r="B14" s="1" t="s">
        <v>54</v>
      </c>
      <c r="C14" s="1" t="str">
        <f t="shared" si="0"/>
        <v>生クリーム</v>
      </c>
      <c r="D14" s="1" t="str">
        <f t="shared" si="4"/>
        <v>⑥</v>
      </c>
      <c r="E14" s="1">
        <v>1</v>
      </c>
      <c r="F14" s="1">
        <f t="shared" si="1"/>
        <v>2000</v>
      </c>
      <c r="G14" s="1">
        <f t="shared" si="5"/>
        <v>2000</v>
      </c>
      <c r="H14" s="1" t="str">
        <f t="shared" si="2"/>
        <v>結婚式</v>
      </c>
      <c r="I14" s="5" t="str">
        <f t="shared" si="6"/>
        <v/>
      </c>
      <c r="J14" s="1" t="str">
        <f t="shared" si="7"/>
        <v/>
      </c>
      <c r="K14" s="1" t="str">
        <f t="shared" si="8"/>
        <v/>
      </c>
      <c r="M14" s="1">
        <v>2</v>
      </c>
      <c r="N14" s="1" t="str">
        <f t="shared" ref="N14" si="9">INDEX($B$8:$G$30,MATCH(LARGE($G$8:$G$30,$M14),$G$8:$G$30,0),2)</f>
        <v>チョコクリーム</v>
      </c>
      <c r="O14" s="1" t="str">
        <f t="shared" ref="O14" si="10">INDEX($B$8:$G$30,MATCH(LARGE($G$8:$G$30,$M14),$G$8:$G$30,0),1)</f>
        <v>CH⑦-C</v>
      </c>
      <c r="P14" s="1">
        <f t="shared" ref="P14:P15" si="11">INDEX($B$8:$G$30,MATCH(LARGE($G$8:$G$30,$M14),$G$8:$G$30,0),6)</f>
        <v>5600</v>
      </c>
    </row>
    <row r="15" spans="1:16" x14ac:dyDescent="0.15">
      <c r="B15" s="1" t="s">
        <v>55</v>
      </c>
      <c r="C15" s="1" t="str">
        <f t="shared" si="0"/>
        <v>生クリーム</v>
      </c>
      <c r="D15" s="1" t="str">
        <f t="shared" si="4"/>
        <v>⑥</v>
      </c>
      <c r="E15" s="1">
        <v>1</v>
      </c>
      <c r="F15" s="1">
        <f t="shared" si="1"/>
        <v>2000</v>
      </c>
      <c r="G15" s="1">
        <f t="shared" si="5"/>
        <v>2000</v>
      </c>
      <c r="H15" s="1" t="str">
        <f t="shared" si="2"/>
        <v>誕生日</v>
      </c>
      <c r="I15" s="5">
        <f t="shared" si="6"/>
        <v>7</v>
      </c>
      <c r="J15" s="1" t="str">
        <f t="shared" si="7"/>
        <v/>
      </c>
      <c r="K15" s="1" t="str">
        <f t="shared" si="8"/>
        <v>★★★★★★★</v>
      </c>
      <c r="M15" s="1">
        <v>3</v>
      </c>
      <c r="N15" s="1" t="str">
        <f>INDEX($B$8:$G$30,MATCH(LARGE($G$8:$G$30,$M15),$G$8:$G$30,0),2)</f>
        <v>生クリーム</v>
      </c>
      <c r="O15" s="1" t="str">
        <f>INDEX($B$8:$G$30,MATCH(LARGE($G$8:$G$30,$M15),$G$8:$G$30,0),1)</f>
        <v>NC⑤-M</v>
      </c>
      <c r="P15" s="1">
        <f t="shared" si="11"/>
        <v>3600</v>
      </c>
    </row>
    <row r="16" spans="1:16" x14ac:dyDescent="0.15">
      <c r="B16" s="1" t="s">
        <v>56</v>
      </c>
      <c r="C16" s="1" t="str">
        <f t="shared" si="0"/>
        <v>生クリーム</v>
      </c>
      <c r="D16" s="1" t="str">
        <f t="shared" si="4"/>
        <v>⑥</v>
      </c>
      <c r="E16" s="1">
        <v>1</v>
      </c>
      <c r="F16" s="1">
        <f t="shared" si="1"/>
        <v>2000</v>
      </c>
      <c r="G16" s="1">
        <f t="shared" si="5"/>
        <v>2000</v>
      </c>
      <c r="H16" s="1" t="str">
        <f t="shared" si="2"/>
        <v>誕生日</v>
      </c>
      <c r="I16" s="5">
        <f t="shared" si="6"/>
        <v>60</v>
      </c>
      <c r="J16" s="1" t="str">
        <f t="shared" si="7"/>
        <v>♪♪♪♪♪♪</v>
      </c>
      <c r="K16" s="1" t="str">
        <f t="shared" si="8"/>
        <v/>
      </c>
    </row>
    <row r="17" spans="2:11" x14ac:dyDescent="0.15">
      <c r="B17" s="1" t="s">
        <v>57</v>
      </c>
      <c r="C17" s="1" t="str">
        <f t="shared" si="0"/>
        <v>チョコクリーム</v>
      </c>
      <c r="D17" s="1" t="str">
        <f t="shared" si="4"/>
        <v>⑥</v>
      </c>
      <c r="E17" s="1">
        <v>1</v>
      </c>
      <c r="F17" s="1">
        <f t="shared" si="1"/>
        <v>2400</v>
      </c>
      <c r="G17" s="1">
        <f t="shared" si="5"/>
        <v>2400</v>
      </c>
      <c r="H17" s="1" t="str">
        <f t="shared" si="2"/>
        <v>誕生日</v>
      </c>
      <c r="I17" s="5">
        <f t="shared" si="6"/>
        <v>16</v>
      </c>
      <c r="J17" s="1" t="str">
        <f t="shared" si="7"/>
        <v>♪</v>
      </c>
      <c r="K17" s="1" t="str">
        <f t="shared" si="8"/>
        <v>★★★★★★</v>
      </c>
    </row>
    <row r="18" spans="2:11" x14ac:dyDescent="0.15">
      <c r="B18" s="1" t="s">
        <v>58</v>
      </c>
      <c r="C18" s="1" t="str">
        <f t="shared" si="0"/>
        <v>生クリーム</v>
      </c>
      <c r="D18" s="1" t="str">
        <f t="shared" si="4"/>
        <v>⑥</v>
      </c>
      <c r="E18" s="1">
        <v>1</v>
      </c>
      <c r="F18" s="1">
        <f t="shared" si="1"/>
        <v>2000</v>
      </c>
      <c r="G18" s="1">
        <f t="shared" si="5"/>
        <v>2000</v>
      </c>
      <c r="H18" s="1" t="str">
        <f t="shared" si="2"/>
        <v>誕生日</v>
      </c>
      <c r="I18" s="5">
        <f t="shared" si="6"/>
        <v>12</v>
      </c>
      <c r="J18" s="1" t="str">
        <f t="shared" si="7"/>
        <v>♪</v>
      </c>
      <c r="K18" s="1" t="str">
        <f t="shared" si="8"/>
        <v>★★</v>
      </c>
    </row>
    <row r="19" spans="2:11" x14ac:dyDescent="0.15">
      <c r="B19" s="1" t="s">
        <v>43</v>
      </c>
      <c r="C19" s="1" t="str">
        <f t="shared" si="0"/>
        <v>生クリーム</v>
      </c>
      <c r="D19" s="1" t="str">
        <f t="shared" si="4"/>
        <v>⑤</v>
      </c>
      <c r="E19" s="1">
        <v>1</v>
      </c>
      <c r="F19" s="1">
        <f t="shared" si="1"/>
        <v>1800</v>
      </c>
      <c r="G19" s="1">
        <f t="shared" si="5"/>
        <v>1800</v>
      </c>
      <c r="H19" s="1" t="str">
        <f t="shared" si="2"/>
        <v>誕生日</v>
      </c>
      <c r="I19" s="5">
        <f t="shared" si="6"/>
        <v>3</v>
      </c>
      <c r="J19" s="1" t="str">
        <f t="shared" si="7"/>
        <v/>
      </c>
      <c r="K19" s="1" t="str">
        <f t="shared" si="8"/>
        <v>★★★</v>
      </c>
    </row>
    <row r="20" spans="2:11" x14ac:dyDescent="0.15">
      <c r="B20" s="1" t="s">
        <v>44</v>
      </c>
      <c r="C20" s="1" t="str">
        <f t="shared" si="0"/>
        <v>生クリーム</v>
      </c>
      <c r="D20" s="1" t="str">
        <f t="shared" si="4"/>
        <v>⑤</v>
      </c>
      <c r="E20" s="1">
        <v>2</v>
      </c>
      <c r="F20" s="1">
        <f t="shared" si="1"/>
        <v>1800</v>
      </c>
      <c r="G20" s="1">
        <f t="shared" si="5"/>
        <v>3600</v>
      </c>
      <c r="H20" s="1" t="str">
        <f t="shared" si="2"/>
        <v>結婚式</v>
      </c>
      <c r="I20" s="5" t="str">
        <f t="shared" si="6"/>
        <v/>
      </c>
      <c r="J20" s="1" t="str">
        <f t="shared" si="7"/>
        <v/>
      </c>
      <c r="K20" s="1" t="str">
        <f t="shared" si="8"/>
        <v/>
      </c>
    </row>
    <row r="21" spans="2:11" x14ac:dyDescent="0.15">
      <c r="B21" s="1" t="s">
        <v>45</v>
      </c>
      <c r="C21" s="1" t="str">
        <f t="shared" si="0"/>
        <v>生クリーム</v>
      </c>
      <c r="D21" s="1" t="str">
        <f t="shared" si="4"/>
        <v>⑤</v>
      </c>
      <c r="E21" s="1">
        <v>1</v>
      </c>
      <c r="F21" s="1">
        <f t="shared" si="1"/>
        <v>1800</v>
      </c>
      <c r="G21" s="1">
        <f t="shared" si="5"/>
        <v>1800</v>
      </c>
      <c r="H21" s="1" t="str">
        <f t="shared" si="2"/>
        <v>誕生日</v>
      </c>
      <c r="I21" s="5">
        <f t="shared" si="6"/>
        <v>5</v>
      </c>
      <c r="J21" s="1" t="str">
        <f t="shared" si="7"/>
        <v/>
      </c>
      <c r="K21" s="1" t="str">
        <f t="shared" si="8"/>
        <v>★★★★★</v>
      </c>
    </row>
    <row r="22" spans="2:11" x14ac:dyDescent="0.15">
      <c r="B22" s="1" t="s">
        <v>59</v>
      </c>
      <c r="C22" s="1" t="str">
        <f t="shared" si="0"/>
        <v>チョコクリーム</v>
      </c>
      <c r="D22" s="1" t="str">
        <f t="shared" si="4"/>
        <v>⑥</v>
      </c>
      <c r="E22" s="1">
        <v>1</v>
      </c>
      <c r="F22" s="1">
        <f t="shared" si="1"/>
        <v>2400</v>
      </c>
      <c r="G22" s="1">
        <f t="shared" si="5"/>
        <v>2400</v>
      </c>
      <c r="H22" s="1" t="str">
        <f t="shared" si="2"/>
        <v>結婚式</v>
      </c>
      <c r="I22" s="5" t="str">
        <f t="shared" si="6"/>
        <v/>
      </c>
      <c r="J22" s="1" t="str">
        <f t="shared" si="7"/>
        <v/>
      </c>
      <c r="K22" s="1" t="str">
        <f t="shared" si="8"/>
        <v/>
      </c>
    </row>
    <row r="23" spans="2:11" x14ac:dyDescent="0.15">
      <c r="B23" s="1" t="s">
        <v>48</v>
      </c>
      <c r="C23" s="1" t="str">
        <f t="shared" si="0"/>
        <v>チョコクリーム</v>
      </c>
      <c r="D23" s="1" t="str">
        <f t="shared" si="4"/>
        <v>⑦</v>
      </c>
      <c r="E23" s="1">
        <v>1</v>
      </c>
      <c r="F23" s="1">
        <f t="shared" si="1"/>
        <v>2800</v>
      </c>
      <c r="G23" s="1">
        <f t="shared" si="5"/>
        <v>2800</v>
      </c>
      <c r="H23" s="1" t="str">
        <f t="shared" si="2"/>
        <v>結婚式</v>
      </c>
      <c r="I23" s="5" t="str">
        <f t="shared" si="6"/>
        <v/>
      </c>
      <c r="J23" s="1" t="str">
        <f t="shared" si="7"/>
        <v/>
      </c>
      <c r="K23" s="1" t="str">
        <f t="shared" si="8"/>
        <v/>
      </c>
    </row>
    <row r="24" spans="2:11" x14ac:dyDescent="0.15">
      <c r="B24" s="1" t="s">
        <v>46</v>
      </c>
      <c r="C24" s="1" t="str">
        <f t="shared" si="0"/>
        <v>生クリーム</v>
      </c>
      <c r="D24" s="1" t="str">
        <f t="shared" si="4"/>
        <v>⑦</v>
      </c>
      <c r="E24" s="1">
        <v>1</v>
      </c>
      <c r="F24" s="1">
        <f t="shared" si="1"/>
        <v>2400</v>
      </c>
      <c r="G24" s="1">
        <f t="shared" si="5"/>
        <v>2400</v>
      </c>
      <c r="H24" s="1" t="str">
        <f t="shared" si="2"/>
        <v>結婚式</v>
      </c>
      <c r="I24" s="5" t="str">
        <f t="shared" si="6"/>
        <v/>
      </c>
      <c r="J24" s="1" t="str">
        <f t="shared" si="7"/>
        <v/>
      </c>
      <c r="K24" s="1" t="str">
        <f t="shared" si="8"/>
        <v/>
      </c>
    </row>
    <row r="25" spans="2:11" x14ac:dyDescent="0.15">
      <c r="B25" s="1" t="s">
        <v>50</v>
      </c>
      <c r="C25" s="1" t="str">
        <f t="shared" si="0"/>
        <v>生クリーム</v>
      </c>
      <c r="D25" s="1" t="str">
        <f t="shared" si="4"/>
        <v>⑦</v>
      </c>
      <c r="E25" s="1">
        <v>1</v>
      </c>
      <c r="F25" s="1">
        <f t="shared" si="1"/>
        <v>2400</v>
      </c>
      <c r="G25" s="1">
        <f t="shared" si="5"/>
        <v>2400</v>
      </c>
      <c r="H25" s="1" t="str">
        <f t="shared" si="2"/>
        <v>誕生日</v>
      </c>
      <c r="I25" s="5">
        <f t="shared" si="6"/>
        <v>13</v>
      </c>
      <c r="J25" s="1" t="str">
        <f t="shared" si="7"/>
        <v>♪</v>
      </c>
      <c r="K25" s="1" t="str">
        <f t="shared" si="8"/>
        <v>★★★</v>
      </c>
    </row>
    <row r="26" spans="2:11" x14ac:dyDescent="0.15">
      <c r="B26" s="1" t="s">
        <v>51</v>
      </c>
      <c r="C26" s="1" t="str">
        <f t="shared" si="0"/>
        <v>チョコクリーム</v>
      </c>
      <c r="D26" s="1" t="str">
        <f t="shared" si="4"/>
        <v>⑦</v>
      </c>
      <c r="E26" s="1">
        <v>2</v>
      </c>
      <c r="F26" s="1">
        <f t="shared" si="1"/>
        <v>2800</v>
      </c>
      <c r="G26" s="1">
        <f t="shared" si="5"/>
        <v>5600</v>
      </c>
      <c r="H26" s="1" t="str">
        <f t="shared" si="2"/>
        <v>クリスマス</v>
      </c>
      <c r="I26" s="5" t="str">
        <f t="shared" si="6"/>
        <v/>
      </c>
      <c r="J26" s="1" t="str">
        <f t="shared" si="7"/>
        <v/>
      </c>
      <c r="K26" s="1" t="str">
        <f t="shared" si="8"/>
        <v/>
      </c>
    </row>
    <row r="27" spans="2:11" x14ac:dyDescent="0.15">
      <c r="B27" s="1" t="s">
        <v>60</v>
      </c>
      <c r="C27" s="1" t="str">
        <f t="shared" si="0"/>
        <v>チョコクリーム</v>
      </c>
      <c r="D27" s="1" t="str">
        <f t="shared" si="4"/>
        <v>⑥</v>
      </c>
      <c r="E27" s="1">
        <v>1</v>
      </c>
      <c r="F27" s="1">
        <f t="shared" si="1"/>
        <v>2400</v>
      </c>
      <c r="G27" s="1">
        <f t="shared" si="5"/>
        <v>2400</v>
      </c>
      <c r="H27" s="1" t="str">
        <f t="shared" si="2"/>
        <v>クリスマス</v>
      </c>
      <c r="I27" s="5" t="str">
        <f t="shared" si="6"/>
        <v/>
      </c>
      <c r="J27" s="1" t="str">
        <f t="shared" si="7"/>
        <v/>
      </c>
      <c r="K27" s="1" t="str">
        <f t="shared" si="8"/>
        <v/>
      </c>
    </row>
    <row r="28" spans="2:11" x14ac:dyDescent="0.15">
      <c r="B28" s="1" t="s">
        <v>52</v>
      </c>
      <c r="C28" s="1" t="str">
        <f t="shared" si="0"/>
        <v>フルーツタルト</v>
      </c>
      <c r="D28" s="1" t="str">
        <f t="shared" si="4"/>
        <v>⑦</v>
      </c>
      <c r="E28" s="1">
        <v>1</v>
      </c>
      <c r="F28" s="1">
        <f t="shared" si="1"/>
        <v>3000</v>
      </c>
      <c r="G28" s="1">
        <f t="shared" si="5"/>
        <v>3000</v>
      </c>
      <c r="H28" s="1" t="str">
        <f t="shared" si="2"/>
        <v>誕生日</v>
      </c>
      <c r="I28" s="5">
        <f t="shared" si="6"/>
        <v>20</v>
      </c>
      <c r="J28" s="1" t="str">
        <f t="shared" si="7"/>
        <v>♪♪</v>
      </c>
      <c r="K28" s="1" t="str">
        <f t="shared" si="8"/>
        <v/>
      </c>
    </row>
    <row r="29" spans="2:11" x14ac:dyDescent="0.15">
      <c r="B29" s="1" t="s">
        <v>48</v>
      </c>
      <c r="C29" s="1" t="str">
        <f t="shared" si="0"/>
        <v>チョコクリーム</v>
      </c>
      <c r="D29" s="1" t="str">
        <f t="shared" si="4"/>
        <v>⑦</v>
      </c>
      <c r="E29" s="1">
        <v>1</v>
      </c>
      <c r="F29" s="1">
        <f t="shared" si="1"/>
        <v>2800</v>
      </c>
      <c r="G29" s="1">
        <f t="shared" si="5"/>
        <v>2800</v>
      </c>
      <c r="H29" s="1" t="str">
        <f t="shared" si="2"/>
        <v>結婚式</v>
      </c>
      <c r="I29" s="5" t="str">
        <f t="shared" si="6"/>
        <v/>
      </c>
      <c r="J29" s="1" t="str">
        <f t="shared" si="7"/>
        <v/>
      </c>
      <c r="K29" s="1" t="str">
        <f t="shared" si="8"/>
        <v/>
      </c>
    </row>
    <row r="30" spans="2:11" x14ac:dyDescent="0.15">
      <c r="B30" s="1" t="s">
        <v>53</v>
      </c>
      <c r="C30" s="1" t="str">
        <f t="shared" si="0"/>
        <v>チョコクリーム</v>
      </c>
      <c r="D30" s="1" t="str">
        <f t="shared" si="4"/>
        <v>⑦</v>
      </c>
      <c r="E30" s="1">
        <v>1</v>
      </c>
      <c r="F30" s="1">
        <f t="shared" si="1"/>
        <v>2800</v>
      </c>
      <c r="G30" s="1">
        <f t="shared" si="5"/>
        <v>2800</v>
      </c>
      <c r="H30" s="1" t="str">
        <f t="shared" si="2"/>
        <v>誕生日</v>
      </c>
      <c r="I30" s="5">
        <f t="shared" si="6"/>
        <v>40</v>
      </c>
      <c r="J30" s="1" t="str">
        <f t="shared" si="7"/>
        <v>♪♪♪♪</v>
      </c>
      <c r="K30" s="1" t="str">
        <f t="shared" si="8"/>
        <v/>
      </c>
    </row>
  </sheetData>
  <mergeCells count="9">
    <mergeCell ref="H6:H7"/>
    <mergeCell ref="I6:I7"/>
    <mergeCell ref="J6:K6"/>
    <mergeCell ref="B6:B7"/>
    <mergeCell ref="C6:C7"/>
    <mergeCell ref="D6:D7"/>
    <mergeCell ref="E6:E7"/>
    <mergeCell ref="F6:F7"/>
    <mergeCell ref="G6:G7"/>
  </mergeCells>
  <phoneticPr fontId="3"/>
  <printOptions headings="1"/>
  <pageMargins left="0.19685039370078741" right="0.19685039370078741" top="0.98425196850393704" bottom="0.98425196850393704" header="0.51181102362204722" footer="0.51181102362204722"/>
  <pageSetup paperSize="9" orientation="landscape" horizontalDpi="0" verticalDpi="0" r:id="rId1"/>
  <headerFooter>
    <oddHeader>&amp;L●課題2（数式例）&amp;R令和1年度　 表計算 競技課題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とりまとめ表</vt:lpstr>
      <vt:lpstr>リスト一覧</vt:lpstr>
      <vt:lpstr>解答01HA2</vt:lpstr>
      <vt:lpstr>解答例</vt:lpstr>
      <vt:lpstr>数式</vt:lpstr>
      <vt:lpstr>解答例!Print_Area</vt:lpstr>
      <vt:lpstr>数式!Print_Area</vt:lpstr>
      <vt:lpstr>サイズ</vt:lpstr>
      <vt:lpstr>品物</vt:lpstr>
      <vt:lpstr>用途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高齢・障害・求職者雇用支援機構</dc:creator>
  <cp:lastModifiedBy>高齢・障害・求職者雇用支援機構</cp:lastModifiedBy>
  <cp:lastPrinted>2019-08-15T12:38:03Z</cp:lastPrinted>
  <dcterms:created xsi:type="dcterms:W3CDTF">2019-08-12T05:47:34Z</dcterms:created>
  <dcterms:modified xsi:type="dcterms:W3CDTF">2020-09-09T01:56:34Z</dcterms:modified>
</cp:coreProperties>
</file>