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lsv12w\群馬支部（各課）\求職者支援課\●求職者支援制度（移動しない）\☆☆令和０７年度認定申請\【02 HP申請案内up作業】\⒋.　第4四半期\２.　（ＨＰ作成）案内・資料\"/>
    </mc:Choice>
  </mc:AlternateContent>
  <bookViews>
    <workbookView xWindow="0" yWindow="0" windowWidth="15360" windowHeight="8475" tabRatio="736" activeTab="2"/>
  </bookViews>
  <sheets>
    <sheet name="R07第2四半期 " sheetId="24" r:id="rId1"/>
    <sheet name="R07第3四半期" sheetId="25" r:id="rId2"/>
    <sheet name="R07第４四半期" sheetId="26" r:id="rId3"/>
    <sheet name="HOL" sheetId="6" r:id="rId4"/>
  </sheets>
  <externalReferences>
    <externalReference r:id="rId5"/>
    <externalReference r:id="rId6"/>
  </externalReferences>
  <definedNames>
    <definedName name="_xlnm.Print_Area" localSheetId="0">'R07第2四半期 '!$A$1:$AA$40</definedName>
    <definedName name="_xlnm.Print_Area" localSheetId="1">'R07第3四半期'!$A$1:$AA$40</definedName>
    <definedName name="_xlnm.Print_Area" localSheetId="2">'R07第４四半期'!$A$1:$AA$40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26" l="1"/>
  <c r="AA29" i="26"/>
  <c r="AA28" i="26"/>
  <c r="X17" i="26"/>
  <c r="U26" i="26"/>
  <c r="Y37" i="26"/>
  <c r="Z37" i="26" s="1"/>
  <c r="V37" i="26"/>
  <c r="W37" i="26" s="1"/>
  <c r="S37" i="26"/>
  <c r="T37" i="26" s="1"/>
  <c r="Y36" i="26"/>
  <c r="Z36" i="26" s="1"/>
  <c r="W36" i="26"/>
  <c r="V36" i="26"/>
  <c r="S36" i="26"/>
  <c r="T36" i="26" s="1"/>
  <c r="Z35" i="26"/>
  <c r="Y35" i="26"/>
  <c r="V35" i="26"/>
  <c r="W35" i="26" s="1"/>
  <c r="S35" i="26"/>
  <c r="T35" i="26" s="1"/>
  <c r="Z34" i="26"/>
  <c r="Y34" i="26"/>
  <c r="W34" i="26"/>
  <c r="V34" i="26"/>
  <c r="S34" i="26"/>
  <c r="T34" i="26" s="1"/>
  <c r="Y33" i="26"/>
  <c r="Z33" i="26" s="1"/>
  <c r="V33" i="26"/>
  <c r="W33" i="26" s="1"/>
  <c r="S33" i="26"/>
  <c r="T33" i="26" s="1"/>
  <c r="Y32" i="26"/>
  <c r="Z32" i="26" s="1"/>
  <c r="W32" i="26"/>
  <c r="V32" i="26"/>
  <c r="S32" i="26"/>
  <c r="T32" i="26" s="1"/>
  <c r="Z31" i="26"/>
  <c r="Y31" i="26"/>
  <c r="V31" i="26"/>
  <c r="W31" i="26" s="1"/>
  <c r="S31" i="26"/>
  <c r="T31" i="26" s="1"/>
  <c r="Z30" i="26"/>
  <c r="Y30" i="26"/>
  <c r="W30" i="26"/>
  <c r="V30" i="26"/>
  <c r="S30" i="26"/>
  <c r="T30" i="26" s="1"/>
  <c r="Y29" i="26"/>
  <c r="Z29" i="26" s="1"/>
  <c r="V29" i="26"/>
  <c r="W29" i="26" s="1"/>
  <c r="S29" i="26"/>
  <c r="T29" i="26" s="1"/>
  <c r="Y28" i="26"/>
  <c r="Z28" i="26" s="1"/>
  <c r="W28" i="26"/>
  <c r="V28" i="26"/>
  <c r="S28" i="26"/>
  <c r="T28" i="26" s="1"/>
  <c r="Z27" i="26"/>
  <c r="Y27" i="26"/>
  <c r="V27" i="26"/>
  <c r="W27" i="26" s="1"/>
  <c r="S27" i="26"/>
  <c r="T27" i="26" s="1"/>
  <c r="Z26" i="26"/>
  <c r="Y26" i="26"/>
  <c r="W26" i="26"/>
  <c r="V26" i="26"/>
  <c r="S26" i="26"/>
  <c r="T26" i="26" s="1"/>
  <c r="Y25" i="26"/>
  <c r="Z25" i="26" s="1"/>
  <c r="V25" i="26"/>
  <c r="W25" i="26" s="1"/>
  <c r="S25" i="26"/>
  <c r="T25" i="26" s="1"/>
  <c r="Y24" i="26"/>
  <c r="Z24" i="26" s="1"/>
  <c r="W24" i="26"/>
  <c r="V24" i="26"/>
  <c r="S24" i="26"/>
  <c r="T24" i="26" s="1"/>
  <c r="Z23" i="26"/>
  <c r="Y23" i="26"/>
  <c r="V23" i="26"/>
  <c r="W23" i="26" s="1"/>
  <c r="S23" i="26"/>
  <c r="T23" i="26" s="1"/>
  <c r="Z22" i="26"/>
  <c r="Y22" i="26"/>
  <c r="W22" i="26"/>
  <c r="V22" i="26"/>
  <c r="S22" i="26"/>
  <c r="T22" i="26" s="1"/>
  <c r="Y21" i="26"/>
  <c r="Z21" i="26" s="1"/>
  <c r="V21" i="26"/>
  <c r="W21" i="26" s="1"/>
  <c r="S21" i="26"/>
  <c r="T21" i="26" s="1"/>
  <c r="Y20" i="26"/>
  <c r="Z20" i="26" s="1"/>
  <c r="W20" i="26"/>
  <c r="V20" i="26"/>
  <c r="S20" i="26"/>
  <c r="T20" i="26" s="1"/>
  <c r="Z19" i="26"/>
  <c r="Y19" i="26"/>
  <c r="V19" i="26"/>
  <c r="W19" i="26" s="1"/>
  <c r="S19" i="26"/>
  <c r="T19" i="26" s="1"/>
  <c r="Z18" i="26"/>
  <c r="Y18" i="26"/>
  <c r="W18" i="26"/>
  <c r="V18" i="26"/>
  <c r="S18" i="26"/>
  <c r="T18" i="26" s="1"/>
  <c r="Y17" i="26"/>
  <c r="Z17" i="26" s="1"/>
  <c r="V17" i="26"/>
  <c r="W17" i="26" s="1"/>
  <c r="S17" i="26"/>
  <c r="T17" i="26" s="1"/>
  <c r="Y16" i="26"/>
  <c r="Z16" i="26" s="1"/>
  <c r="W16" i="26"/>
  <c r="V16" i="26"/>
  <c r="S16" i="26"/>
  <c r="T16" i="26" s="1"/>
  <c r="Z15" i="26"/>
  <c r="Y15" i="26"/>
  <c r="V15" i="26"/>
  <c r="W15" i="26" s="1"/>
  <c r="S15" i="26"/>
  <c r="T15" i="26" s="1"/>
  <c r="Z14" i="26"/>
  <c r="Y14" i="26"/>
  <c r="W14" i="26"/>
  <c r="V14" i="26"/>
  <c r="S14" i="26"/>
  <c r="T14" i="26" s="1"/>
  <c r="Y13" i="26"/>
  <c r="Z13" i="26" s="1"/>
  <c r="V13" i="26"/>
  <c r="W13" i="26" s="1"/>
  <c r="S13" i="26"/>
  <c r="T13" i="26" s="1"/>
  <c r="Y12" i="26"/>
  <c r="Z12" i="26" s="1"/>
  <c r="W12" i="26"/>
  <c r="V12" i="26"/>
  <c r="S12" i="26"/>
  <c r="T12" i="26" s="1"/>
  <c r="Z11" i="26"/>
  <c r="Y11" i="26"/>
  <c r="V11" i="26"/>
  <c r="W11" i="26" s="1"/>
  <c r="S11" i="26"/>
  <c r="T11" i="26" s="1"/>
  <c r="Z10" i="26"/>
  <c r="Y10" i="26"/>
  <c r="W10" i="26"/>
  <c r="V10" i="26"/>
  <c r="S10" i="26"/>
  <c r="T10" i="26" s="1"/>
  <c r="Y9" i="26"/>
  <c r="Z9" i="26" s="1"/>
  <c r="V9" i="26"/>
  <c r="W9" i="26" s="1"/>
  <c r="S9" i="26"/>
  <c r="T9" i="26" s="1"/>
  <c r="Y8" i="26"/>
  <c r="Z8" i="26" s="1"/>
  <c r="W8" i="26"/>
  <c r="V8" i="26"/>
  <c r="S8" i="26"/>
  <c r="T8" i="26" s="1"/>
  <c r="Z7" i="26"/>
  <c r="Y7" i="26"/>
  <c r="V7" i="26"/>
  <c r="W7" i="26" s="1"/>
  <c r="S7" i="26"/>
  <c r="T7" i="26" s="1"/>
  <c r="Q37" i="26" l="1"/>
  <c r="P37" i="26"/>
  <c r="R37" i="26" s="1"/>
  <c r="M37" i="26"/>
  <c r="J37" i="26"/>
  <c r="G37" i="26"/>
  <c r="D37" i="26"/>
  <c r="E37" i="26" s="1"/>
  <c r="A37" i="26"/>
  <c r="P36" i="26"/>
  <c r="M36" i="26"/>
  <c r="J36" i="26"/>
  <c r="G36" i="26"/>
  <c r="D36" i="26"/>
  <c r="A36" i="26"/>
  <c r="P35" i="26"/>
  <c r="M35" i="26"/>
  <c r="J35" i="26"/>
  <c r="G35" i="26"/>
  <c r="D35" i="26"/>
  <c r="A35" i="26"/>
  <c r="P34" i="26"/>
  <c r="M34" i="26"/>
  <c r="J34" i="26"/>
  <c r="G34" i="26"/>
  <c r="D34" i="26"/>
  <c r="A34" i="26"/>
  <c r="P33" i="26"/>
  <c r="M33" i="26"/>
  <c r="J33" i="26"/>
  <c r="G33" i="26"/>
  <c r="D33" i="26"/>
  <c r="A33" i="26"/>
  <c r="P32" i="26"/>
  <c r="M32" i="26"/>
  <c r="J32" i="26"/>
  <c r="G32" i="26"/>
  <c r="D32" i="26"/>
  <c r="A32" i="26"/>
  <c r="P31" i="26"/>
  <c r="M31" i="26"/>
  <c r="J31" i="26"/>
  <c r="G31" i="26"/>
  <c r="D31" i="26"/>
  <c r="A31" i="26"/>
  <c r="P30" i="26"/>
  <c r="M30" i="26"/>
  <c r="J30" i="26"/>
  <c r="G30" i="26"/>
  <c r="D30" i="26"/>
  <c r="A30" i="26"/>
  <c r="P29" i="26"/>
  <c r="M29" i="26"/>
  <c r="J29" i="26"/>
  <c r="G29" i="26"/>
  <c r="D29" i="26"/>
  <c r="A29" i="26"/>
  <c r="P28" i="26"/>
  <c r="M28" i="26"/>
  <c r="J28" i="26"/>
  <c r="G28" i="26"/>
  <c r="D28" i="26"/>
  <c r="A28" i="26"/>
  <c r="P27" i="26"/>
  <c r="M27" i="26"/>
  <c r="J27" i="26"/>
  <c r="G27" i="26"/>
  <c r="D27" i="26"/>
  <c r="A27" i="26"/>
  <c r="P26" i="26"/>
  <c r="M26" i="26"/>
  <c r="J26" i="26"/>
  <c r="G26" i="26"/>
  <c r="D26" i="26"/>
  <c r="A26" i="26"/>
  <c r="P25" i="26"/>
  <c r="M25" i="26"/>
  <c r="J25" i="26"/>
  <c r="G25" i="26"/>
  <c r="D25" i="26"/>
  <c r="A25" i="26"/>
  <c r="P24" i="26"/>
  <c r="M24" i="26"/>
  <c r="J24" i="26"/>
  <c r="G24" i="26"/>
  <c r="D24" i="26"/>
  <c r="A24" i="26"/>
  <c r="P23" i="26"/>
  <c r="M23" i="26"/>
  <c r="J23" i="26"/>
  <c r="G23" i="26"/>
  <c r="D23" i="26"/>
  <c r="A23" i="26"/>
  <c r="P22" i="26"/>
  <c r="M22" i="26"/>
  <c r="J22" i="26"/>
  <c r="G22" i="26"/>
  <c r="D22" i="26"/>
  <c r="A22" i="26"/>
  <c r="P21" i="26"/>
  <c r="M21" i="26"/>
  <c r="J21" i="26"/>
  <c r="G21" i="26"/>
  <c r="D21" i="26"/>
  <c r="A21" i="26"/>
  <c r="P20" i="26"/>
  <c r="M20" i="26"/>
  <c r="J20" i="26"/>
  <c r="G20" i="26"/>
  <c r="D20" i="26"/>
  <c r="A20" i="26"/>
  <c r="P19" i="26"/>
  <c r="M19" i="26"/>
  <c r="J19" i="26"/>
  <c r="G19" i="26"/>
  <c r="D19" i="26"/>
  <c r="A19" i="26"/>
  <c r="P18" i="26"/>
  <c r="M18" i="26"/>
  <c r="J18" i="26"/>
  <c r="G18" i="26"/>
  <c r="D18" i="26"/>
  <c r="A18" i="26"/>
  <c r="P17" i="26"/>
  <c r="M17" i="26"/>
  <c r="J17" i="26"/>
  <c r="G17" i="26"/>
  <c r="D17" i="26"/>
  <c r="A17" i="26"/>
  <c r="P16" i="26"/>
  <c r="M16" i="26"/>
  <c r="J16" i="26"/>
  <c r="G16" i="26"/>
  <c r="D16" i="26"/>
  <c r="A16" i="26"/>
  <c r="P15" i="26"/>
  <c r="M15" i="26"/>
  <c r="J15" i="26"/>
  <c r="G15" i="26"/>
  <c r="D15" i="26"/>
  <c r="A15" i="26"/>
  <c r="B15" i="26" s="1"/>
  <c r="P14" i="26"/>
  <c r="Q14" i="26" s="1"/>
  <c r="M14" i="26"/>
  <c r="O14" i="26" s="1"/>
  <c r="J14" i="26"/>
  <c r="K14" i="26" s="1"/>
  <c r="G14" i="26"/>
  <c r="I14" i="26" s="1"/>
  <c r="D14" i="26"/>
  <c r="E14" i="26" s="1"/>
  <c r="A14" i="26"/>
  <c r="C14" i="26" s="1"/>
  <c r="P13" i="26"/>
  <c r="R13" i="26" s="1"/>
  <c r="M13" i="26"/>
  <c r="N13" i="26" s="1"/>
  <c r="J13" i="26"/>
  <c r="L13" i="26" s="1"/>
  <c r="G13" i="26"/>
  <c r="H13" i="26" s="1"/>
  <c r="D13" i="26"/>
  <c r="F13" i="26" s="1"/>
  <c r="A13" i="26"/>
  <c r="B13" i="26" s="1"/>
  <c r="P12" i="26"/>
  <c r="Q12" i="26" s="1"/>
  <c r="M12" i="26"/>
  <c r="O12" i="26" s="1"/>
  <c r="J12" i="26"/>
  <c r="K12" i="26" s="1"/>
  <c r="G12" i="26"/>
  <c r="I12" i="26" s="1"/>
  <c r="D12" i="26"/>
  <c r="E12" i="26" s="1"/>
  <c r="A12" i="26"/>
  <c r="C12" i="26" s="1"/>
  <c r="P11" i="26"/>
  <c r="R11" i="26" s="1"/>
  <c r="M11" i="26"/>
  <c r="N11" i="26" s="1"/>
  <c r="J11" i="26"/>
  <c r="L11" i="26" s="1"/>
  <c r="G11" i="26"/>
  <c r="H11" i="26" s="1"/>
  <c r="D11" i="26"/>
  <c r="F11" i="26" s="1"/>
  <c r="A11" i="26"/>
  <c r="B11" i="26" s="1"/>
  <c r="P10" i="26"/>
  <c r="Q10" i="26" s="1"/>
  <c r="M10" i="26"/>
  <c r="O10" i="26" s="1"/>
  <c r="J10" i="26"/>
  <c r="K10" i="26" s="1"/>
  <c r="G10" i="26"/>
  <c r="I10" i="26" s="1"/>
  <c r="D10" i="26"/>
  <c r="E10" i="26" s="1"/>
  <c r="A10" i="26"/>
  <c r="C10" i="26" s="1"/>
  <c r="P9" i="26"/>
  <c r="R9" i="26" s="1"/>
  <c r="M9" i="26"/>
  <c r="N9" i="26" s="1"/>
  <c r="K9" i="26"/>
  <c r="J9" i="26"/>
  <c r="L9" i="26" s="1"/>
  <c r="G9" i="26"/>
  <c r="H9" i="26" s="1"/>
  <c r="D9" i="26"/>
  <c r="F9" i="26" s="1"/>
  <c r="A9" i="26"/>
  <c r="B9" i="26" s="1"/>
  <c r="P8" i="26"/>
  <c r="Q8" i="26" s="1"/>
  <c r="M8" i="26"/>
  <c r="O8" i="26" s="1"/>
  <c r="J8" i="26"/>
  <c r="K8" i="26" s="1"/>
  <c r="H8" i="26"/>
  <c r="G8" i="26"/>
  <c r="I8" i="26" s="1"/>
  <c r="D8" i="26"/>
  <c r="E8" i="26" s="1"/>
  <c r="A8" i="26"/>
  <c r="C8" i="26" s="1"/>
  <c r="P7" i="26"/>
  <c r="R7" i="26" s="1"/>
  <c r="M7" i="26"/>
  <c r="N7" i="26" s="1"/>
  <c r="K7" i="26"/>
  <c r="J7" i="26"/>
  <c r="L7" i="26" s="1"/>
  <c r="G7" i="26"/>
  <c r="H7" i="26" s="1"/>
  <c r="D7" i="26"/>
  <c r="F7" i="26" s="1"/>
  <c r="A7" i="26"/>
  <c r="B7" i="26" s="1"/>
  <c r="F15" i="26" l="1"/>
  <c r="E15" i="26"/>
  <c r="L15" i="26"/>
  <c r="K15" i="26"/>
  <c r="R15" i="26"/>
  <c r="Q15" i="26"/>
  <c r="E16" i="26"/>
  <c r="F16" i="26"/>
  <c r="K16" i="26"/>
  <c r="L16" i="26"/>
  <c r="Q16" i="26"/>
  <c r="R16" i="26"/>
  <c r="F17" i="26"/>
  <c r="E17" i="26"/>
  <c r="L17" i="26"/>
  <c r="K17" i="26"/>
  <c r="R17" i="26"/>
  <c r="Q17" i="26"/>
  <c r="E18" i="26"/>
  <c r="F18" i="26"/>
  <c r="K18" i="26"/>
  <c r="L18" i="26"/>
  <c r="Q18" i="26"/>
  <c r="R18" i="26"/>
  <c r="F19" i="26"/>
  <c r="E19" i="26"/>
  <c r="L19" i="26"/>
  <c r="K19" i="26"/>
  <c r="R19" i="26"/>
  <c r="Q19" i="26"/>
  <c r="E20" i="26"/>
  <c r="F20" i="26"/>
  <c r="K20" i="26"/>
  <c r="L20" i="26"/>
  <c r="Q20" i="26"/>
  <c r="R20" i="26"/>
  <c r="F21" i="26"/>
  <c r="E21" i="26"/>
  <c r="L21" i="26"/>
  <c r="K21" i="26"/>
  <c r="R21" i="26"/>
  <c r="Q21" i="26"/>
  <c r="E22" i="26"/>
  <c r="F22" i="26"/>
  <c r="K22" i="26"/>
  <c r="L22" i="26"/>
  <c r="Q22" i="26"/>
  <c r="R22" i="26"/>
  <c r="F23" i="26"/>
  <c r="E23" i="26"/>
  <c r="L23" i="26"/>
  <c r="K23" i="26"/>
  <c r="R23" i="26"/>
  <c r="Q23" i="26"/>
  <c r="E24" i="26"/>
  <c r="F24" i="26"/>
  <c r="K24" i="26"/>
  <c r="L24" i="26"/>
  <c r="Q24" i="26"/>
  <c r="R24" i="26"/>
  <c r="F25" i="26"/>
  <c r="E25" i="26"/>
  <c r="L25" i="26"/>
  <c r="K25" i="26"/>
  <c r="R25" i="26"/>
  <c r="Q25" i="26"/>
  <c r="E26" i="26"/>
  <c r="F26" i="26"/>
  <c r="K26" i="26"/>
  <c r="L26" i="26"/>
  <c r="Q26" i="26"/>
  <c r="R26" i="26"/>
  <c r="E7" i="26"/>
  <c r="Q7" i="26"/>
  <c r="B8" i="26"/>
  <c r="N8" i="26"/>
  <c r="E9" i="26"/>
  <c r="Q9" i="26"/>
  <c r="B10" i="26"/>
  <c r="F10" i="26"/>
  <c r="H10" i="26"/>
  <c r="L10" i="26"/>
  <c r="N10" i="26"/>
  <c r="R10" i="26"/>
  <c r="C11" i="26"/>
  <c r="E11" i="26"/>
  <c r="I11" i="26"/>
  <c r="K11" i="26"/>
  <c r="O11" i="26"/>
  <c r="Q11" i="26"/>
  <c r="B12" i="26"/>
  <c r="F12" i="26"/>
  <c r="H12" i="26"/>
  <c r="L12" i="26"/>
  <c r="N12" i="26"/>
  <c r="R12" i="26"/>
  <c r="C13" i="26"/>
  <c r="E13" i="26"/>
  <c r="I13" i="26"/>
  <c r="K13" i="26"/>
  <c r="O13" i="26"/>
  <c r="Q13" i="26"/>
  <c r="B14" i="26"/>
  <c r="F14" i="26"/>
  <c r="H14" i="26"/>
  <c r="L14" i="26"/>
  <c r="N14" i="26"/>
  <c r="R14" i="26"/>
  <c r="C15" i="26"/>
  <c r="H15" i="26"/>
  <c r="I15" i="26"/>
  <c r="N15" i="26"/>
  <c r="O15" i="26"/>
  <c r="C16" i="26"/>
  <c r="B16" i="26"/>
  <c r="I16" i="26"/>
  <c r="H16" i="26"/>
  <c r="O16" i="26"/>
  <c r="N16" i="26"/>
  <c r="B17" i="26"/>
  <c r="C17" i="26"/>
  <c r="H17" i="26"/>
  <c r="I17" i="26"/>
  <c r="N17" i="26"/>
  <c r="O17" i="26"/>
  <c r="C18" i="26"/>
  <c r="B18" i="26"/>
  <c r="I18" i="26"/>
  <c r="H18" i="26"/>
  <c r="O18" i="26"/>
  <c r="N18" i="26"/>
  <c r="B19" i="26"/>
  <c r="C19" i="26"/>
  <c r="H19" i="26"/>
  <c r="I19" i="26"/>
  <c r="N19" i="26"/>
  <c r="O19" i="26"/>
  <c r="C20" i="26"/>
  <c r="B20" i="26"/>
  <c r="I20" i="26"/>
  <c r="H20" i="26"/>
  <c r="O20" i="26"/>
  <c r="N20" i="26"/>
  <c r="B21" i="26"/>
  <c r="C21" i="26"/>
  <c r="H21" i="26"/>
  <c r="I21" i="26"/>
  <c r="N21" i="26"/>
  <c r="O21" i="26"/>
  <c r="C22" i="26"/>
  <c r="B22" i="26"/>
  <c r="I22" i="26"/>
  <c r="H22" i="26"/>
  <c r="O22" i="26"/>
  <c r="N22" i="26"/>
  <c r="B23" i="26"/>
  <c r="C23" i="26"/>
  <c r="H23" i="26"/>
  <c r="I23" i="26"/>
  <c r="N23" i="26"/>
  <c r="O23" i="26"/>
  <c r="C24" i="26"/>
  <c r="B24" i="26"/>
  <c r="I24" i="26"/>
  <c r="H24" i="26"/>
  <c r="O24" i="26"/>
  <c r="N24" i="26"/>
  <c r="B25" i="26"/>
  <c r="C25" i="26"/>
  <c r="H25" i="26"/>
  <c r="I25" i="26"/>
  <c r="N25" i="26"/>
  <c r="O25" i="26"/>
  <c r="C26" i="26"/>
  <c r="B26" i="26"/>
  <c r="I26" i="26"/>
  <c r="H26" i="26"/>
  <c r="O26" i="26"/>
  <c r="N26" i="26"/>
  <c r="B27" i="26"/>
  <c r="C27" i="26"/>
  <c r="H27" i="26"/>
  <c r="I27" i="26"/>
  <c r="N27" i="26"/>
  <c r="O27" i="26"/>
  <c r="C28" i="26"/>
  <c r="B28" i="26"/>
  <c r="H28" i="26"/>
  <c r="I28" i="26"/>
  <c r="N28" i="26"/>
  <c r="O28" i="26"/>
  <c r="C29" i="26"/>
  <c r="B29" i="26"/>
  <c r="I29" i="26"/>
  <c r="H29" i="26"/>
  <c r="O29" i="26"/>
  <c r="N29" i="26"/>
  <c r="B30" i="26"/>
  <c r="C30" i="26"/>
  <c r="H30" i="26"/>
  <c r="I30" i="26"/>
  <c r="N30" i="26"/>
  <c r="O30" i="26"/>
  <c r="C31" i="26"/>
  <c r="B31" i="26"/>
  <c r="I31" i="26"/>
  <c r="H31" i="26"/>
  <c r="O31" i="26"/>
  <c r="N31" i="26"/>
  <c r="B32" i="26"/>
  <c r="C32" i="26"/>
  <c r="H32" i="26"/>
  <c r="I32" i="26"/>
  <c r="N32" i="26"/>
  <c r="O32" i="26"/>
  <c r="C33" i="26"/>
  <c r="B33" i="26"/>
  <c r="I33" i="26"/>
  <c r="H33" i="26"/>
  <c r="O33" i="26"/>
  <c r="N33" i="26"/>
  <c r="B34" i="26"/>
  <c r="C34" i="26"/>
  <c r="H34" i="26"/>
  <c r="I34" i="26"/>
  <c r="N34" i="26"/>
  <c r="O34" i="26"/>
  <c r="C35" i="26"/>
  <c r="B35" i="26"/>
  <c r="I35" i="26"/>
  <c r="H35" i="26"/>
  <c r="O35" i="26"/>
  <c r="N35" i="26"/>
  <c r="B36" i="26"/>
  <c r="C36" i="26"/>
  <c r="H36" i="26"/>
  <c r="I36" i="26"/>
  <c r="N36" i="26"/>
  <c r="O36" i="26"/>
  <c r="C37" i="26"/>
  <c r="B37" i="26"/>
  <c r="F27" i="26"/>
  <c r="E27" i="26"/>
  <c r="L27" i="26"/>
  <c r="K27" i="26"/>
  <c r="R27" i="26"/>
  <c r="Q27" i="26"/>
  <c r="E28" i="26"/>
  <c r="F28" i="26"/>
  <c r="L28" i="26"/>
  <c r="K28" i="26"/>
  <c r="R28" i="26"/>
  <c r="Q28" i="26"/>
  <c r="E29" i="26"/>
  <c r="F29" i="26"/>
  <c r="K29" i="26"/>
  <c r="L29" i="26"/>
  <c r="Q29" i="26"/>
  <c r="R29" i="26"/>
  <c r="F30" i="26"/>
  <c r="E30" i="26"/>
  <c r="L30" i="26"/>
  <c r="K30" i="26"/>
  <c r="R30" i="26"/>
  <c r="Q30" i="26"/>
  <c r="E31" i="26"/>
  <c r="F31" i="26"/>
  <c r="K31" i="26"/>
  <c r="L31" i="26"/>
  <c r="Q31" i="26"/>
  <c r="R31" i="26"/>
  <c r="F32" i="26"/>
  <c r="E32" i="26"/>
  <c r="L32" i="26"/>
  <c r="K32" i="26"/>
  <c r="R32" i="26"/>
  <c r="Q32" i="26"/>
  <c r="E33" i="26"/>
  <c r="F33" i="26"/>
  <c r="K33" i="26"/>
  <c r="L33" i="26"/>
  <c r="Q33" i="26"/>
  <c r="R33" i="26"/>
  <c r="F34" i="26"/>
  <c r="E34" i="26"/>
  <c r="L34" i="26"/>
  <c r="K34" i="26"/>
  <c r="R34" i="26"/>
  <c r="Q34" i="26"/>
  <c r="E35" i="26"/>
  <c r="F35" i="26"/>
  <c r="K35" i="26"/>
  <c r="L35" i="26"/>
  <c r="Q35" i="26"/>
  <c r="R35" i="26"/>
  <c r="F36" i="26"/>
  <c r="E36" i="26"/>
  <c r="L36" i="26"/>
  <c r="K36" i="26"/>
  <c r="R36" i="26"/>
  <c r="Q36" i="26"/>
  <c r="L37" i="26"/>
  <c r="K37" i="26"/>
  <c r="C7" i="26"/>
  <c r="I7" i="26"/>
  <c r="O7" i="26"/>
  <c r="F8" i="26"/>
  <c r="L8" i="26"/>
  <c r="R8" i="26"/>
  <c r="C9" i="26"/>
  <c r="I9" i="26"/>
  <c r="O9" i="26"/>
  <c r="H37" i="26"/>
  <c r="I37" i="26"/>
  <c r="N37" i="26"/>
  <c r="O37" i="26"/>
  <c r="S37" i="25"/>
  <c r="T37" i="25" s="1"/>
  <c r="U37" i="25" l="1"/>
  <c r="I37" i="25"/>
  <c r="H37" i="25"/>
  <c r="G37" i="25"/>
  <c r="U23" i="25" l="1"/>
  <c r="U16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U17" i="25"/>
  <c r="U18" i="25"/>
  <c r="U7" i="25"/>
  <c r="U8" i="25"/>
  <c r="U9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7" i="25"/>
  <c r="V15" i="25" l="1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Y37" i="25"/>
  <c r="V37" i="25"/>
  <c r="P37" i="25"/>
  <c r="Q37" i="25" s="1"/>
  <c r="M37" i="25"/>
  <c r="N37" i="25" s="1"/>
  <c r="J37" i="25"/>
  <c r="D37" i="25"/>
  <c r="E37" i="25" s="1"/>
  <c r="A37" i="25"/>
  <c r="B37" i="25" s="1"/>
  <c r="Y36" i="25"/>
  <c r="Z36" i="25" s="1"/>
  <c r="V36" i="25"/>
  <c r="S36" i="25"/>
  <c r="P36" i="25"/>
  <c r="Q36" i="25" s="1"/>
  <c r="M36" i="25"/>
  <c r="O36" i="25" s="1"/>
  <c r="J36" i="25"/>
  <c r="L36" i="25" s="1"/>
  <c r="G36" i="25"/>
  <c r="D36" i="25"/>
  <c r="E36" i="25" s="1"/>
  <c r="A36" i="25"/>
  <c r="B36" i="25" s="1"/>
  <c r="Y35" i="25"/>
  <c r="Z35" i="25" s="1"/>
  <c r="V35" i="25"/>
  <c r="S35" i="25"/>
  <c r="P35" i="25"/>
  <c r="Q35" i="25" s="1"/>
  <c r="M35" i="25"/>
  <c r="O35" i="25" s="1"/>
  <c r="J35" i="25"/>
  <c r="L35" i="25" s="1"/>
  <c r="G35" i="25"/>
  <c r="D35" i="25"/>
  <c r="E35" i="25" s="1"/>
  <c r="A35" i="25"/>
  <c r="B35" i="25" s="1"/>
  <c r="Y34" i="25"/>
  <c r="Z34" i="25" s="1"/>
  <c r="V34" i="25"/>
  <c r="S34" i="25"/>
  <c r="U34" i="25" s="1"/>
  <c r="P34" i="25"/>
  <c r="M34" i="25"/>
  <c r="N34" i="25" s="1"/>
  <c r="J34" i="25"/>
  <c r="L34" i="25" s="1"/>
  <c r="G34" i="25"/>
  <c r="D34" i="25"/>
  <c r="E34" i="25" s="1"/>
  <c r="A34" i="25"/>
  <c r="B34" i="25" s="1"/>
  <c r="Y33" i="25"/>
  <c r="V33" i="25"/>
  <c r="T33" i="25"/>
  <c r="S33" i="25"/>
  <c r="U33" i="25" s="1"/>
  <c r="P33" i="25"/>
  <c r="R33" i="25" s="1"/>
  <c r="M33" i="25"/>
  <c r="J33" i="25"/>
  <c r="K33" i="25" s="1"/>
  <c r="G33" i="25"/>
  <c r="D33" i="25"/>
  <c r="E33" i="25" s="1"/>
  <c r="B33" i="25"/>
  <c r="A33" i="25"/>
  <c r="Y32" i="25"/>
  <c r="V32" i="25"/>
  <c r="S32" i="25"/>
  <c r="T32" i="25" s="1"/>
  <c r="P32" i="25"/>
  <c r="Q32" i="25" s="1"/>
  <c r="M32" i="25"/>
  <c r="O32" i="25" s="1"/>
  <c r="J32" i="25"/>
  <c r="G32" i="25"/>
  <c r="H32" i="25" s="1"/>
  <c r="D32" i="25"/>
  <c r="E32" i="25" s="1"/>
  <c r="A32" i="25"/>
  <c r="B32" i="25" s="1"/>
  <c r="Y31" i="25"/>
  <c r="Z31" i="25" s="1"/>
  <c r="V31" i="25"/>
  <c r="S31" i="25"/>
  <c r="P31" i="25"/>
  <c r="Q31" i="25" s="1"/>
  <c r="M31" i="25"/>
  <c r="O31" i="25" s="1"/>
  <c r="J31" i="25"/>
  <c r="G31" i="25"/>
  <c r="D31" i="25"/>
  <c r="E31" i="25" s="1"/>
  <c r="A31" i="25"/>
  <c r="B31" i="25" s="1"/>
  <c r="Y30" i="25"/>
  <c r="Z30" i="25" s="1"/>
  <c r="V30" i="25"/>
  <c r="S30" i="25"/>
  <c r="U30" i="25" s="1"/>
  <c r="P30" i="25"/>
  <c r="M30" i="25"/>
  <c r="N30" i="25" s="1"/>
  <c r="J30" i="25"/>
  <c r="K30" i="25" s="1"/>
  <c r="G30" i="25"/>
  <c r="D30" i="25"/>
  <c r="E30" i="25" s="1"/>
  <c r="A30" i="25"/>
  <c r="B30" i="25" s="1"/>
  <c r="Y29" i="25"/>
  <c r="V29" i="25"/>
  <c r="S29" i="25"/>
  <c r="U29" i="25" s="1"/>
  <c r="P29" i="25"/>
  <c r="M29" i="25"/>
  <c r="N29" i="25" s="1"/>
  <c r="J29" i="25"/>
  <c r="L29" i="25" s="1"/>
  <c r="G29" i="25"/>
  <c r="D29" i="25"/>
  <c r="E29" i="25" s="1"/>
  <c r="A29" i="25"/>
  <c r="B29" i="25" s="1"/>
  <c r="Y28" i="25"/>
  <c r="V28" i="25"/>
  <c r="S28" i="25"/>
  <c r="T28" i="25" s="1"/>
  <c r="P28" i="25"/>
  <c r="R28" i="25" s="1"/>
  <c r="M28" i="25"/>
  <c r="L28" i="25"/>
  <c r="J28" i="25"/>
  <c r="K28" i="25" s="1"/>
  <c r="G28" i="25"/>
  <c r="H28" i="25" s="1"/>
  <c r="D28" i="25"/>
  <c r="E28" i="25" s="1"/>
  <c r="B28" i="25"/>
  <c r="A28" i="25"/>
  <c r="Y27" i="25"/>
  <c r="V27" i="25"/>
  <c r="S27" i="25"/>
  <c r="U27" i="25" s="1"/>
  <c r="P27" i="25"/>
  <c r="R27" i="25" s="1"/>
  <c r="M27" i="25"/>
  <c r="O27" i="25" s="1"/>
  <c r="J27" i="25"/>
  <c r="G27" i="25"/>
  <c r="D27" i="25"/>
  <c r="E27" i="25" s="1"/>
  <c r="B27" i="25"/>
  <c r="A27" i="25"/>
  <c r="Y26" i="25"/>
  <c r="Z26" i="25" s="1"/>
  <c r="V26" i="25"/>
  <c r="S26" i="25"/>
  <c r="T26" i="25" s="1"/>
  <c r="P26" i="25"/>
  <c r="R26" i="25" s="1"/>
  <c r="M26" i="25"/>
  <c r="O26" i="25" s="1"/>
  <c r="J26" i="25"/>
  <c r="H26" i="25"/>
  <c r="G26" i="25"/>
  <c r="D26" i="25"/>
  <c r="E26" i="25" s="1"/>
  <c r="A26" i="25"/>
  <c r="B26" i="25" s="1"/>
  <c r="Y25" i="25"/>
  <c r="Z25" i="25" s="1"/>
  <c r="V25" i="25"/>
  <c r="S25" i="25"/>
  <c r="P25" i="25"/>
  <c r="R25" i="25" s="1"/>
  <c r="M25" i="25"/>
  <c r="O25" i="25" s="1"/>
  <c r="J25" i="25"/>
  <c r="L25" i="25" s="1"/>
  <c r="G25" i="25"/>
  <c r="D25" i="25"/>
  <c r="E25" i="25" s="1"/>
  <c r="A25" i="25"/>
  <c r="B25" i="25" s="1"/>
  <c r="Y24" i="25"/>
  <c r="Z24" i="25" s="1"/>
  <c r="V24" i="25"/>
  <c r="S24" i="25"/>
  <c r="U24" i="25" s="1"/>
  <c r="P24" i="25"/>
  <c r="M24" i="25"/>
  <c r="O24" i="25" s="1"/>
  <c r="J24" i="25"/>
  <c r="L24" i="25" s="1"/>
  <c r="G24" i="25"/>
  <c r="D24" i="25"/>
  <c r="E24" i="25" s="1"/>
  <c r="A24" i="25"/>
  <c r="B24" i="25" s="1"/>
  <c r="Y23" i="25"/>
  <c r="Z23" i="25" s="1"/>
  <c r="V23" i="25"/>
  <c r="S23" i="25"/>
  <c r="P23" i="25"/>
  <c r="R23" i="25" s="1"/>
  <c r="M23" i="25"/>
  <c r="J23" i="25"/>
  <c r="L23" i="25" s="1"/>
  <c r="G23" i="25"/>
  <c r="D23" i="25"/>
  <c r="E23" i="25" s="1"/>
  <c r="B23" i="25"/>
  <c r="A23" i="25"/>
  <c r="Y22" i="25"/>
  <c r="V22" i="25"/>
  <c r="S22" i="25"/>
  <c r="U22" i="25" s="1"/>
  <c r="P22" i="25"/>
  <c r="R22" i="25" s="1"/>
  <c r="M22" i="25"/>
  <c r="O22" i="25" s="1"/>
  <c r="J22" i="25"/>
  <c r="K22" i="25" s="1"/>
  <c r="G22" i="25"/>
  <c r="D22" i="25"/>
  <c r="E22" i="25" s="1"/>
  <c r="B22" i="25"/>
  <c r="A22" i="25"/>
  <c r="Y21" i="25"/>
  <c r="V21" i="25"/>
  <c r="S21" i="25"/>
  <c r="T21" i="25" s="1"/>
  <c r="P21" i="25"/>
  <c r="R21" i="25" s="1"/>
  <c r="M21" i="25"/>
  <c r="N21" i="25" s="1"/>
  <c r="J21" i="25"/>
  <c r="L21" i="25" s="1"/>
  <c r="G21" i="25"/>
  <c r="H21" i="25" s="1"/>
  <c r="D21" i="25"/>
  <c r="E21" i="25" s="1"/>
  <c r="A21" i="25"/>
  <c r="B21" i="25" s="1"/>
  <c r="Y20" i="25"/>
  <c r="Z20" i="25" s="1"/>
  <c r="V20" i="25"/>
  <c r="S20" i="25"/>
  <c r="U20" i="25" s="1"/>
  <c r="P20" i="25"/>
  <c r="M20" i="25"/>
  <c r="O20" i="25" s="1"/>
  <c r="L20" i="25"/>
  <c r="J20" i="25"/>
  <c r="K20" i="25" s="1"/>
  <c r="G20" i="25"/>
  <c r="D20" i="25"/>
  <c r="E20" i="25" s="1"/>
  <c r="A20" i="25"/>
  <c r="B20" i="25" s="1"/>
  <c r="Y19" i="25"/>
  <c r="Z19" i="25" s="1"/>
  <c r="V19" i="25"/>
  <c r="S19" i="25"/>
  <c r="P19" i="25"/>
  <c r="R19" i="25" s="1"/>
  <c r="M19" i="25"/>
  <c r="L19" i="25"/>
  <c r="J19" i="25"/>
  <c r="K19" i="25" s="1"/>
  <c r="G19" i="25"/>
  <c r="D19" i="25"/>
  <c r="E19" i="25" s="1"/>
  <c r="A19" i="25"/>
  <c r="B19" i="25" s="1"/>
  <c r="Y18" i="25"/>
  <c r="V18" i="25"/>
  <c r="S18" i="25"/>
  <c r="T18" i="25" s="1"/>
  <c r="P18" i="25"/>
  <c r="R18" i="25" s="1"/>
  <c r="M18" i="25"/>
  <c r="N18" i="25" s="1"/>
  <c r="J18" i="25"/>
  <c r="L18" i="25" s="1"/>
  <c r="G18" i="25"/>
  <c r="D18" i="25"/>
  <c r="E18" i="25" s="1"/>
  <c r="A18" i="25"/>
  <c r="B18" i="25" s="1"/>
  <c r="Z17" i="25"/>
  <c r="Y17" i="25"/>
  <c r="V17" i="25"/>
  <c r="S17" i="25"/>
  <c r="T17" i="25" s="1"/>
  <c r="P17" i="25"/>
  <c r="R17" i="25" s="1"/>
  <c r="M17" i="25"/>
  <c r="N17" i="25" s="1"/>
  <c r="L17" i="25"/>
  <c r="J17" i="25"/>
  <c r="K17" i="25" s="1"/>
  <c r="G17" i="25"/>
  <c r="D17" i="25"/>
  <c r="E17" i="25" s="1"/>
  <c r="A17" i="25"/>
  <c r="B17" i="25" s="1"/>
  <c r="Y16" i="25"/>
  <c r="V16" i="25"/>
  <c r="S16" i="25"/>
  <c r="R16" i="25"/>
  <c r="P16" i="25"/>
  <c r="Q16" i="25" s="1"/>
  <c r="M16" i="25"/>
  <c r="J16" i="25"/>
  <c r="K16" i="25" s="1"/>
  <c r="G16" i="25"/>
  <c r="H16" i="25" s="1"/>
  <c r="D16" i="25"/>
  <c r="E16" i="25" s="1"/>
  <c r="B16" i="25"/>
  <c r="A16" i="25"/>
  <c r="Y15" i="25"/>
  <c r="S15" i="25"/>
  <c r="T15" i="25" s="1"/>
  <c r="P15" i="25"/>
  <c r="R15" i="25" s="1"/>
  <c r="M15" i="25"/>
  <c r="O15" i="25" s="1"/>
  <c r="J15" i="25"/>
  <c r="G15" i="25"/>
  <c r="H15" i="25" s="1"/>
  <c r="E15" i="25"/>
  <c r="D15" i="25"/>
  <c r="A15" i="25"/>
  <c r="B15" i="25" s="1"/>
  <c r="Z14" i="25"/>
  <c r="Y14" i="25"/>
  <c r="V14" i="25"/>
  <c r="S14" i="25"/>
  <c r="P14" i="25"/>
  <c r="Q14" i="25" s="1"/>
  <c r="M14" i="25"/>
  <c r="O14" i="25" s="1"/>
  <c r="J14" i="25"/>
  <c r="L14" i="25" s="1"/>
  <c r="G14" i="25"/>
  <c r="D14" i="25"/>
  <c r="E14" i="25" s="1"/>
  <c r="A14" i="25"/>
  <c r="B14" i="25" s="1"/>
  <c r="Y13" i="25"/>
  <c r="Z13" i="25" s="1"/>
  <c r="V13" i="25"/>
  <c r="S13" i="25"/>
  <c r="U13" i="25" s="1"/>
  <c r="P13" i="25"/>
  <c r="M13" i="25"/>
  <c r="N13" i="25" s="1"/>
  <c r="J13" i="25"/>
  <c r="L13" i="25" s="1"/>
  <c r="G13" i="25"/>
  <c r="D13" i="25"/>
  <c r="E13" i="25" s="1"/>
  <c r="A13" i="25"/>
  <c r="B13" i="25" s="1"/>
  <c r="Y12" i="25"/>
  <c r="V12" i="25"/>
  <c r="S12" i="25"/>
  <c r="U12" i="25" s="1"/>
  <c r="P12" i="25"/>
  <c r="M12" i="25"/>
  <c r="N12" i="25" s="1"/>
  <c r="J12" i="25"/>
  <c r="L12" i="25" s="1"/>
  <c r="G12" i="25"/>
  <c r="D12" i="25"/>
  <c r="E12" i="25" s="1"/>
  <c r="A12" i="25"/>
  <c r="B12" i="25" s="1"/>
  <c r="Y11" i="25"/>
  <c r="V11" i="25"/>
  <c r="S11" i="25"/>
  <c r="T11" i="25" s="1"/>
  <c r="P11" i="25"/>
  <c r="R11" i="25" s="1"/>
  <c r="M11" i="25"/>
  <c r="J11" i="25"/>
  <c r="K11" i="25" s="1"/>
  <c r="G11" i="25"/>
  <c r="D11" i="25"/>
  <c r="E11" i="25" s="1"/>
  <c r="B11" i="25"/>
  <c r="A11" i="25"/>
  <c r="Y10" i="25"/>
  <c r="V10" i="25"/>
  <c r="S10" i="25"/>
  <c r="T10" i="25" s="1"/>
  <c r="P10" i="25"/>
  <c r="Q10" i="25" s="1"/>
  <c r="M10" i="25"/>
  <c r="O10" i="25" s="1"/>
  <c r="J10" i="25"/>
  <c r="G10" i="25"/>
  <c r="H10" i="25" s="1"/>
  <c r="E10" i="25"/>
  <c r="D10" i="25"/>
  <c r="A10" i="25"/>
  <c r="B10" i="25" s="1"/>
  <c r="Y9" i="25"/>
  <c r="Z9" i="25" s="1"/>
  <c r="V9" i="25"/>
  <c r="X9" i="25" s="1"/>
  <c r="S9" i="25"/>
  <c r="T9" i="25" s="1"/>
  <c r="R9" i="25"/>
  <c r="P9" i="25"/>
  <c r="Q9" i="25" s="1"/>
  <c r="M9" i="25"/>
  <c r="O9" i="25" s="1"/>
  <c r="J9" i="25"/>
  <c r="G9" i="25"/>
  <c r="H9" i="25" s="1"/>
  <c r="D9" i="25"/>
  <c r="E9" i="25" s="1"/>
  <c r="A9" i="25"/>
  <c r="B9" i="25" s="1"/>
  <c r="Y8" i="25"/>
  <c r="V8" i="25"/>
  <c r="X8" i="25" s="1"/>
  <c r="S8" i="25"/>
  <c r="T8" i="25" s="1"/>
  <c r="P8" i="25"/>
  <c r="Q8" i="25" s="1"/>
  <c r="M8" i="25"/>
  <c r="O8" i="25" s="1"/>
  <c r="J8" i="25"/>
  <c r="L8" i="25" s="1"/>
  <c r="G8" i="25"/>
  <c r="H8" i="25" s="1"/>
  <c r="D8" i="25"/>
  <c r="E8" i="25" s="1"/>
  <c r="B8" i="25"/>
  <c r="A8" i="25"/>
  <c r="Y7" i="25"/>
  <c r="AA7" i="25" s="1"/>
  <c r="V7" i="25"/>
  <c r="W7" i="25" s="1"/>
  <c r="S7" i="25"/>
  <c r="T7" i="25" s="1"/>
  <c r="P7" i="25"/>
  <c r="R7" i="25" s="1"/>
  <c r="M7" i="25"/>
  <c r="N7" i="25" s="1"/>
  <c r="J7" i="25"/>
  <c r="K7" i="25" s="1"/>
  <c r="G7" i="25"/>
  <c r="I7" i="25" s="1"/>
  <c r="D7" i="25"/>
  <c r="F7" i="25" s="1"/>
  <c r="A7" i="25"/>
  <c r="B7" i="25" s="1"/>
  <c r="T22" i="25" l="1"/>
  <c r="N31" i="25"/>
  <c r="U32" i="25"/>
  <c r="R8" i="25"/>
  <c r="K8" i="25"/>
  <c r="L7" i="25"/>
  <c r="Q19" i="25"/>
  <c r="O21" i="25"/>
  <c r="U21" i="25"/>
  <c r="Q27" i="25"/>
  <c r="Z27" i="25"/>
  <c r="R35" i="25"/>
  <c r="Z8" i="25"/>
  <c r="U11" i="25"/>
  <c r="Z16" i="25"/>
  <c r="H19" i="25"/>
  <c r="Q21" i="25"/>
  <c r="Q23" i="25"/>
  <c r="O29" i="25"/>
  <c r="Z32" i="25"/>
  <c r="U10" i="25"/>
  <c r="Z21" i="25"/>
  <c r="Z7" i="25"/>
  <c r="X7" i="25"/>
  <c r="T16" i="25"/>
  <c r="U15" i="25"/>
  <c r="T20" i="25"/>
  <c r="U26" i="25"/>
  <c r="T27" i="25"/>
  <c r="U28" i="25"/>
  <c r="R32" i="25"/>
  <c r="R10" i="25"/>
  <c r="Q11" i="25"/>
  <c r="Q28" i="25"/>
  <c r="Q7" i="25"/>
  <c r="R36" i="25"/>
  <c r="R37" i="25"/>
  <c r="Q15" i="25"/>
  <c r="Q25" i="25"/>
  <c r="Q26" i="25"/>
  <c r="Q33" i="25"/>
  <c r="R14" i="25"/>
  <c r="Q18" i="25"/>
  <c r="R31" i="25"/>
  <c r="N25" i="25"/>
  <c r="N36" i="25"/>
  <c r="N9" i="25"/>
  <c r="O30" i="25"/>
  <c r="N32" i="25"/>
  <c r="O34" i="25"/>
  <c r="O7" i="25"/>
  <c r="N8" i="25"/>
  <c r="N20" i="25"/>
  <c r="N24" i="25"/>
  <c r="N27" i="25"/>
  <c r="N35" i="25"/>
  <c r="O12" i="25"/>
  <c r="N14" i="25"/>
  <c r="N22" i="25"/>
  <c r="N26" i="25"/>
  <c r="O13" i="25"/>
  <c r="L16" i="25"/>
  <c r="K12" i="25"/>
  <c r="K24" i="25"/>
  <c r="L30" i="25"/>
  <c r="K13" i="25"/>
  <c r="K21" i="25"/>
  <c r="K14" i="25"/>
  <c r="K18" i="25"/>
  <c r="L11" i="25"/>
  <c r="K23" i="25"/>
  <c r="K29" i="25"/>
  <c r="K34" i="25"/>
  <c r="K35" i="25"/>
  <c r="K36" i="25"/>
  <c r="L33" i="25"/>
  <c r="H11" i="25"/>
  <c r="H27" i="25"/>
  <c r="H22" i="25"/>
  <c r="H23" i="25"/>
  <c r="H33" i="25"/>
  <c r="H7" i="25"/>
  <c r="E7" i="25"/>
  <c r="C7" i="25"/>
  <c r="L31" i="25"/>
  <c r="K31" i="25"/>
  <c r="N10" i="25"/>
  <c r="Z10" i="25"/>
  <c r="R12" i="25"/>
  <c r="Q12" i="25"/>
  <c r="R13" i="25"/>
  <c r="Q13" i="25"/>
  <c r="N15" i="25"/>
  <c r="Z15" i="25"/>
  <c r="Q17" i="25"/>
  <c r="T23" i="25"/>
  <c r="R24" i="25"/>
  <c r="Q24" i="25"/>
  <c r="R30" i="25"/>
  <c r="Q30" i="25"/>
  <c r="R34" i="25"/>
  <c r="Q34" i="25"/>
  <c r="H14" i="25"/>
  <c r="H25" i="25"/>
  <c r="L9" i="25"/>
  <c r="K9" i="25"/>
  <c r="O11" i="25"/>
  <c r="N11" i="25"/>
  <c r="Z11" i="25"/>
  <c r="Z12" i="25"/>
  <c r="O16" i="25"/>
  <c r="N16" i="25"/>
  <c r="U19" i="25"/>
  <c r="T19" i="25"/>
  <c r="Q20" i="25"/>
  <c r="R20" i="25"/>
  <c r="N23" i="25"/>
  <c r="O23" i="25"/>
  <c r="H24" i="25"/>
  <c r="U14" i="25"/>
  <c r="T14" i="25"/>
  <c r="L10" i="25"/>
  <c r="K10" i="25"/>
  <c r="H12" i="25"/>
  <c r="T12" i="25"/>
  <c r="H13" i="25"/>
  <c r="T13" i="25"/>
  <c r="L15" i="25"/>
  <c r="K15" i="25"/>
  <c r="H17" i="25"/>
  <c r="H18" i="25"/>
  <c r="N19" i="25"/>
  <c r="O19" i="25"/>
  <c r="H20" i="25"/>
  <c r="R29" i="25"/>
  <c r="Q29" i="25"/>
  <c r="U25" i="25"/>
  <c r="T25" i="25"/>
  <c r="L27" i="25"/>
  <c r="K27" i="25"/>
  <c r="O28" i="25"/>
  <c r="N28" i="25"/>
  <c r="Z28" i="25"/>
  <c r="Z29" i="25"/>
  <c r="O33" i="25"/>
  <c r="N33" i="25"/>
  <c r="Z33" i="25"/>
  <c r="O17" i="25"/>
  <c r="O18" i="25"/>
  <c r="Z18" i="25"/>
  <c r="L22" i="25"/>
  <c r="Q22" i="25"/>
  <c r="Z22" i="25"/>
  <c r="T24" i="25"/>
  <c r="K25" i="25"/>
  <c r="L26" i="25"/>
  <c r="K26" i="25"/>
  <c r="H29" i="25"/>
  <c r="T29" i="25"/>
  <c r="H30" i="25"/>
  <c r="T30" i="25"/>
  <c r="L32" i="25"/>
  <c r="K32" i="25"/>
  <c r="H34" i="25"/>
  <c r="T34" i="25"/>
  <c r="H31" i="25"/>
  <c r="U31" i="25"/>
  <c r="T31" i="25"/>
  <c r="H35" i="25"/>
  <c r="U35" i="25"/>
  <c r="T35" i="25"/>
  <c r="H36" i="25"/>
  <c r="U36" i="25"/>
  <c r="T36" i="25"/>
  <c r="L37" i="25"/>
  <c r="K37" i="25"/>
  <c r="Z37" i="25"/>
  <c r="Y37" i="24"/>
  <c r="V37" i="24"/>
  <c r="W37" i="24" s="1"/>
  <c r="S37" i="24"/>
  <c r="T37" i="24" s="1"/>
  <c r="P37" i="24"/>
  <c r="R37" i="24" s="1"/>
  <c r="M37" i="24"/>
  <c r="N37" i="24" s="1"/>
  <c r="J37" i="24"/>
  <c r="K37" i="24" s="1"/>
  <c r="D37" i="24"/>
  <c r="E37" i="24" s="1"/>
  <c r="A37" i="24"/>
  <c r="B37" i="24" s="1"/>
  <c r="Y36" i="24"/>
  <c r="V36" i="24"/>
  <c r="W36" i="24" s="1"/>
  <c r="S36" i="24"/>
  <c r="P36" i="24"/>
  <c r="R36" i="24" s="1"/>
  <c r="M36" i="24"/>
  <c r="J36" i="24"/>
  <c r="G36" i="24"/>
  <c r="D36" i="24"/>
  <c r="E36" i="24" s="1"/>
  <c r="A36" i="24"/>
  <c r="B36" i="24" s="1"/>
  <c r="Y35" i="24"/>
  <c r="V35" i="24"/>
  <c r="W35" i="24" s="1"/>
  <c r="S35" i="24"/>
  <c r="P35" i="24"/>
  <c r="M35" i="24"/>
  <c r="J35" i="24"/>
  <c r="G35" i="24"/>
  <c r="D35" i="24"/>
  <c r="E35" i="24" s="1"/>
  <c r="A35" i="24"/>
  <c r="B35" i="24" s="1"/>
  <c r="Y34" i="24"/>
  <c r="AA34" i="24" s="1"/>
  <c r="V34" i="24"/>
  <c r="W34" i="24" s="1"/>
  <c r="S34" i="24"/>
  <c r="U34" i="24" s="1"/>
  <c r="P34" i="24"/>
  <c r="Q34" i="24" s="1"/>
  <c r="M34" i="24"/>
  <c r="O34" i="24" s="1"/>
  <c r="J34" i="24"/>
  <c r="K34" i="24" s="1"/>
  <c r="G34" i="24"/>
  <c r="I34" i="24" s="1"/>
  <c r="D34" i="24"/>
  <c r="E34" i="24" s="1"/>
  <c r="A34" i="24"/>
  <c r="B34" i="24" s="1"/>
  <c r="Y33" i="24"/>
  <c r="V33" i="24"/>
  <c r="S33" i="24"/>
  <c r="P33" i="24"/>
  <c r="M33" i="24"/>
  <c r="J33" i="24"/>
  <c r="G33" i="24"/>
  <c r="D33" i="24"/>
  <c r="E33" i="24" s="1"/>
  <c r="A33" i="24"/>
  <c r="B33" i="24" s="1"/>
  <c r="Y32" i="24"/>
  <c r="AA32" i="24" s="1"/>
  <c r="V32" i="24"/>
  <c r="W32" i="24" s="1"/>
  <c r="S32" i="24"/>
  <c r="U32" i="24" s="1"/>
  <c r="P32" i="24"/>
  <c r="Q32" i="24" s="1"/>
  <c r="M32" i="24"/>
  <c r="O32" i="24" s="1"/>
  <c r="J32" i="24"/>
  <c r="K32" i="24" s="1"/>
  <c r="G32" i="24"/>
  <c r="I32" i="24" s="1"/>
  <c r="D32" i="24"/>
  <c r="E32" i="24" s="1"/>
  <c r="A32" i="24"/>
  <c r="B32" i="24" s="1"/>
  <c r="Y31" i="24"/>
  <c r="V31" i="24"/>
  <c r="S31" i="24"/>
  <c r="P31" i="24"/>
  <c r="M31" i="24"/>
  <c r="J31" i="24"/>
  <c r="G31" i="24"/>
  <c r="D31" i="24"/>
  <c r="E31" i="24" s="1"/>
  <c r="A31" i="24"/>
  <c r="B31" i="24" s="1"/>
  <c r="Y30" i="24"/>
  <c r="AA30" i="24" s="1"/>
  <c r="V30" i="24"/>
  <c r="W30" i="24" s="1"/>
  <c r="S30" i="24"/>
  <c r="U30" i="24" s="1"/>
  <c r="P30" i="24"/>
  <c r="Q30" i="24" s="1"/>
  <c r="M30" i="24"/>
  <c r="O30" i="24" s="1"/>
  <c r="J30" i="24"/>
  <c r="K30" i="24" s="1"/>
  <c r="G30" i="24"/>
  <c r="I30" i="24" s="1"/>
  <c r="D30" i="24"/>
  <c r="E30" i="24" s="1"/>
  <c r="A30" i="24"/>
  <c r="B30" i="24" s="1"/>
  <c r="Y29" i="24"/>
  <c r="V29" i="24"/>
  <c r="S29" i="24"/>
  <c r="P29" i="24"/>
  <c r="M29" i="24"/>
  <c r="J29" i="24"/>
  <c r="G29" i="24"/>
  <c r="D29" i="24"/>
  <c r="E29" i="24" s="1"/>
  <c r="A29" i="24"/>
  <c r="B29" i="24" s="1"/>
  <c r="Y28" i="24"/>
  <c r="AA28" i="24" s="1"/>
  <c r="V28" i="24"/>
  <c r="W28" i="24" s="1"/>
  <c r="S28" i="24"/>
  <c r="U28" i="24" s="1"/>
  <c r="P28" i="24"/>
  <c r="Q28" i="24" s="1"/>
  <c r="M28" i="24"/>
  <c r="O28" i="24" s="1"/>
  <c r="J28" i="24"/>
  <c r="K28" i="24" s="1"/>
  <c r="G28" i="24"/>
  <c r="I28" i="24" s="1"/>
  <c r="D28" i="24"/>
  <c r="E28" i="24" s="1"/>
  <c r="A28" i="24"/>
  <c r="B28" i="24" s="1"/>
  <c r="Y27" i="24"/>
  <c r="V27" i="24"/>
  <c r="S27" i="24"/>
  <c r="P27" i="24"/>
  <c r="M27" i="24"/>
  <c r="J27" i="24"/>
  <c r="G27" i="24"/>
  <c r="D27" i="24"/>
  <c r="E27" i="24" s="1"/>
  <c r="A27" i="24"/>
  <c r="B27" i="24" s="1"/>
  <c r="Y26" i="24"/>
  <c r="V26" i="24"/>
  <c r="W26" i="24" s="1"/>
  <c r="S26" i="24"/>
  <c r="U26" i="24" s="1"/>
  <c r="P26" i="24"/>
  <c r="Q26" i="24" s="1"/>
  <c r="M26" i="24"/>
  <c r="O26" i="24" s="1"/>
  <c r="J26" i="24"/>
  <c r="K26" i="24" s="1"/>
  <c r="G26" i="24"/>
  <c r="I26" i="24" s="1"/>
  <c r="D26" i="24"/>
  <c r="E26" i="24" s="1"/>
  <c r="A26" i="24"/>
  <c r="B26" i="24" s="1"/>
  <c r="Y25" i="24"/>
  <c r="V25" i="24"/>
  <c r="S25" i="24"/>
  <c r="P25" i="24"/>
  <c r="M25" i="24"/>
  <c r="J25" i="24"/>
  <c r="G25" i="24"/>
  <c r="D25" i="24"/>
  <c r="E25" i="24" s="1"/>
  <c r="A25" i="24"/>
  <c r="B25" i="24" s="1"/>
  <c r="Y24" i="24"/>
  <c r="AA24" i="24" s="1"/>
  <c r="V24" i="24"/>
  <c r="W24" i="24" s="1"/>
  <c r="S24" i="24"/>
  <c r="U24" i="24" s="1"/>
  <c r="P24" i="24"/>
  <c r="Q24" i="24" s="1"/>
  <c r="M24" i="24"/>
  <c r="O24" i="24" s="1"/>
  <c r="J24" i="24"/>
  <c r="K24" i="24" s="1"/>
  <c r="G24" i="24"/>
  <c r="I24" i="24" s="1"/>
  <c r="D24" i="24"/>
  <c r="E24" i="24" s="1"/>
  <c r="A24" i="24"/>
  <c r="B24" i="24" s="1"/>
  <c r="Y23" i="24"/>
  <c r="V23" i="24"/>
  <c r="S23" i="24"/>
  <c r="P23" i="24"/>
  <c r="M23" i="24"/>
  <c r="J23" i="24"/>
  <c r="G23" i="24"/>
  <c r="D23" i="24"/>
  <c r="E23" i="24" s="1"/>
  <c r="A23" i="24"/>
  <c r="B23" i="24" s="1"/>
  <c r="Y22" i="24"/>
  <c r="AA22" i="24" s="1"/>
  <c r="V22" i="24"/>
  <c r="W22" i="24" s="1"/>
  <c r="S22" i="24"/>
  <c r="U22" i="24" s="1"/>
  <c r="P22" i="24"/>
  <c r="Q22" i="24" s="1"/>
  <c r="M22" i="24"/>
  <c r="O22" i="24" s="1"/>
  <c r="J22" i="24"/>
  <c r="K22" i="24" s="1"/>
  <c r="G22" i="24"/>
  <c r="I22" i="24" s="1"/>
  <c r="D22" i="24"/>
  <c r="E22" i="24" s="1"/>
  <c r="A22" i="24"/>
  <c r="B22" i="24" s="1"/>
  <c r="Y21" i="24"/>
  <c r="V21" i="24"/>
  <c r="S21" i="24"/>
  <c r="P21" i="24"/>
  <c r="M21" i="24"/>
  <c r="J21" i="24"/>
  <c r="K21" i="24" s="1"/>
  <c r="G21" i="24"/>
  <c r="I21" i="24" s="1"/>
  <c r="D21" i="24"/>
  <c r="E21" i="24" s="1"/>
  <c r="A21" i="24"/>
  <c r="B21" i="24" s="1"/>
  <c r="Y20" i="24"/>
  <c r="V20" i="24"/>
  <c r="W20" i="24" s="1"/>
  <c r="S20" i="24"/>
  <c r="U20" i="24" s="1"/>
  <c r="P20" i="24"/>
  <c r="Q20" i="24" s="1"/>
  <c r="M20" i="24"/>
  <c r="J20" i="24"/>
  <c r="K20" i="24" s="1"/>
  <c r="G20" i="24"/>
  <c r="I20" i="24" s="1"/>
  <c r="D20" i="24"/>
  <c r="E20" i="24" s="1"/>
  <c r="A20" i="24"/>
  <c r="B20" i="24" s="1"/>
  <c r="Y19" i="24"/>
  <c r="V19" i="24"/>
  <c r="W19" i="24" s="1"/>
  <c r="S19" i="24"/>
  <c r="U19" i="24" s="1"/>
  <c r="P19" i="24"/>
  <c r="Q19" i="24" s="1"/>
  <c r="M19" i="24"/>
  <c r="O19" i="24" s="1"/>
  <c r="J19" i="24"/>
  <c r="K19" i="24" s="1"/>
  <c r="G19" i="24"/>
  <c r="D19" i="24"/>
  <c r="E19" i="24" s="1"/>
  <c r="A19" i="24"/>
  <c r="B19" i="24" s="1"/>
  <c r="Y18" i="24"/>
  <c r="AA18" i="24" s="1"/>
  <c r="V18" i="24"/>
  <c r="W18" i="24" s="1"/>
  <c r="S18" i="24"/>
  <c r="P18" i="24"/>
  <c r="Q18" i="24" s="1"/>
  <c r="M18" i="24"/>
  <c r="O18" i="24" s="1"/>
  <c r="J18" i="24"/>
  <c r="K18" i="24" s="1"/>
  <c r="G18" i="24"/>
  <c r="D18" i="24"/>
  <c r="E18" i="24" s="1"/>
  <c r="A18" i="24"/>
  <c r="B18" i="24" s="1"/>
  <c r="Y17" i="24"/>
  <c r="AA17" i="24" s="1"/>
  <c r="V17" i="24"/>
  <c r="W17" i="24" s="1"/>
  <c r="S17" i="24"/>
  <c r="U17" i="24" s="1"/>
  <c r="P17" i="24"/>
  <c r="Q17" i="24" s="1"/>
  <c r="M17" i="24"/>
  <c r="J17" i="24"/>
  <c r="K17" i="24" s="1"/>
  <c r="G17" i="24"/>
  <c r="I17" i="24" s="1"/>
  <c r="D17" i="24"/>
  <c r="E17" i="24" s="1"/>
  <c r="A17" i="24"/>
  <c r="B17" i="24" s="1"/>
  <c r="Y16" i="24"/>
  <c r="V16" i="24"/>
  <c r="W16" i="24" s="1"/>
  <c r="S16" i="24"/>
  <c r="U16" i="24" s="1"/>
  <c r="P16" i="24"/>
  <c r="Q16" i="24" s="1"/>
  <c r="M16" i="24"/>
  <c r="J16" i="24"/>
  <c r="K16" i="24" s="1"/>
  <c r="G16" i="24"/>
  <c r="I16" i="24" s="1"/>
  <c r="D16" i="24"/>
  <c r="E16" i="24" s="1"/>
  <c r="A16" i="24"/>
  <c r="B16" i="24" s="1"/>
  <c r="Y15" i="24"/>
  <c r="V15" i="24"/>
  <c r="W15" i="24" s="1"/>
  <c r="S15" i="24"/>
  <c r="U15" i="24" s="1"/>
  <c r="P15" i="24"/>
  <c r="Q15" i="24" s="1"/>
  <c r="M15" i="24"/>
  <c r="O15" i="24" s="1"/>
  <c r="J15" i="24"/>
  <c r="K15" i="24" s="1"/>
  <c r="G15" i="24"/>
  <c r="I15" i="24" s="1"/>
  <c r="D15" i="24"/>
  <c r="E15" i="24" s="1"/>
  <c r="A15" i="24"/>
  <c r="B15" i="24" s="1"/>
  <c r="Y14" i="24"/>
  <c r="AA14" i="24" s="1"/>
  <c r="V14" i="24"/>
  <c r="W14" i="24" s="1"/>
  <c r="S14" i="24"/>
  <c r="U14" i="24" s="1"/>
  <c r="P14" i="24"/>
  <c r="Q14" i="24" s="1"/>
  <c r="M14" i="24"/>
  <c r="O14" i="24" s="1"/>
  <c r="J14" i="24"/>
  <c r="K14" i="24" s="1"/>
  <c r="G14" i="24"/>
  <c r="I14" i="24" s="1"/>
  <c r="D14" i="24"/>
  <c r="E14" i="24" s="1"/>
  <c r="A14" i="24"/>
  <c r="B14" i="24" s="1"/>
  <c r="Y13" i="24"/>
  <c r="AA13" i="24" s="1"/>
  <c r="V13" i="24"/>
  <c r="W13" i="24" s="1"/>
  <c r="S13" i="24"/>
  <c r="U13" i="24" s="1"/>
  <c r="P13" i="24"/>
  <c r="Q13" i="24" s="1"/>
  <c r="M13" i="24"/>
  <c r="O13" i="24" s="1"/>
  <c r="J13" i="24"/>
  <c r="K13" i="24" s="1"/>
  <c r="G13" i="24"/>
  <c r="I13" i="24" s="1"/>
  <c r="D13" i="24"/>
  <c r="E13" i="24" s="1"/>
  <c r="A13" i="24"/>
  <c r="B13" i="24" s="1"/>
  <c r="Y12" i="24"/>
  <c r="AA12" i="24" s="1"/>
  <c r="V12" i="24"/>
  <c r="W12" i="24" s="1"/>
  <c r="S12" i="24"/>
  <c r="U12" i="24" s="1"/>
  <c r="P12" i="24"/>
  <c r="Q12" i="24" s="1"/>
  <c r="M12" i="24"/>
  <c r="O12" i="24" s="1"/>
  <c r="J12" i="24"/>
  <c r="K12" i="24" s="1"/>
  <c r="G12" i="24"/>
  <c r="I12" i="24" s="1"/>
  <c r="D12" i="24"/>
  <c r="E12" i="24" s="1"/>
  <c r="A12" i="24"/>
  <c r="B12" i="24" s="1"/>
  <c r="Y11" i="24"/>
  <c r="AA11" i="24" s="1"/>
  <c r="V11" i="24"/>
  <c r="W11" i="24" s="1"/>
  <c r="S11" i="24"/>
  <c r="U11" i="24" s="1"/>
  <c r="P11" i="24"/>
  <c r="Q11" i="24" s="1"/>
  <c r="M11" i="24"/>
  <c r="O11" i="24" s="1"/>
  <c r="J11" i="24"/>
  <c r="K11" i="24" s="1"/>
  <c r="G11" i="24"/>
  <c r="I11" i="24" s="1"/>
  <c r="D11" i="24"/>
  <c r="E11" i="24" s="1"/>
  <c r="A11" i="24"/>
  <c r="B11" i="24" s="1"/>
  <c r="Y10" i="24"/>
  <c r="AA10" i="24" s="1"/>
  <c r="V10" i="24"/>
  <c r="W10" i="24" s="1"/>
  <c r="S10" i="24"/>
  <c r="U10" i="24" s="1"/>
  <c r="P10" i="24"/>
  <c r="Q10" i="24" s="1"/>
  <c r="M10" i="24"/>
  <c r="O10" i="24" s="1"/>
  <c r="J10" i="24"/>
  <c r="K10" i="24" s="1"/>
  <c r="G10" i="24"/>
  <c r="I10" i="24" s="1"/>
  <c r="D10" i="24"/>
  <c r="E10" i="24" s="1"/>
  <c r="A10" i="24"/>
  <c r="B10" i="24" s="1"/>
  <c r="Y9" i="24"/>
  <c r="AA9" i="24" s="1"/>
  <c r="V9" i="24"/>
  <c r="W9" i="24" s="1"/>
  <c r="S9" i="24"/>
  <c r="P9" i="24"/>
  <c r="Q9" i="24" s="1"/>
  <c r="M9" i="24"/>
  <c r="O9" i="24" s="1"/>
  <c r="J9" i="24"/>
  <c r="K9" i="24" s="1"/>
  <c r="G9" i="24"/>
  <c r="I9" i="24" s="1"/>
  <c r="D9" i="24"/>
  <c r="E9" i="24" s="1"/>
  <c r="A9" i="24"/>
  <c r="B9" i="24" s="1"/>
  <c r="Y8" i="24"/>
  <c r="AA8" i="24" s="1"/>
  <c r="V8" i="24"/>
  <c r="W8" i="24" s="1"/>
  <c r="S8" i="24"/>
  <c r="P8" i="24"/>
  <c r="Q8" i="24" s="1"/>
  <c r="M8" i="24"/>
  <c r="O8" i="24" s="1"/>
  <c r="J8" i="24"/>
  <c r="K8" i="24" s="1"/>
  <c r="G8" i="24"/>
  <c r="I8" i="24" s="1"/>
  <c r="D8" i="24"/>
  <c r="E8" i="24" s="1"/>
  <c r="A8" i="24"/>
  <c r="C8" i="24" s="1"/>
  <c r="Y7" i="24"/>
  <c r="AA7" i="24" s="1"/>
  <c r="V7" i="24"/>
  <c r="W7" i="24" s="1"/>
  <c r="S7" i="24"/>
  <c r="P7" i="24"/>
  <c r="Q7" i="24" s="1"/>
  <c r="M7" i="24"/>
  <c r="O7" i="24" s="1"/>
  <c r="J7" i="24"/>
  <c r="K7" i="24" s="1"/>
  <c r="G7" i="24"/>
  <c r="I7" i="24" s="1"/>
  <c r="D7" i="24"/>
  <c r="E7" i="24" s="1"/>
  <c r="A7" i="24"/>
  <c r="C7" i="24" s="1"/>
  <c r="H22" i="24" l="1"/>
  <c r="L22" i="24"/>
  <c r="N22" i="24"/>
  <c r="R22" i="24"/>
  <c r="T22" i="24"/>
  <c r="N12" i="24"/>
  <c r="H34" i="24"/>
  <c r="L34" i="24"/>
  <c r="N34" i="24"/>
  <c r="R34" i="24"/>
  <c r="B8" i="24"/>
  <c r="H17" i="24"/>
  <c r="Z22" i="24"/>
  <c r="Q36" i="24"/>
  <c r="L37" i="24"/>
  <c r="Q37" i="24"/>
  <c r="Z34" i="24"/>
  <c r="X22" i="24"/>
  <c r="X34" i="24"/>
  <c r="T34" i="24"/>
  <c r="H10" i="24"/>
  <c r="T14" i="24"/>
  <c r="N19" i="24"/>
  <c r="H26" i="24"/>
  <c r="L26" i="24"/>
  <c r="N26" i="24"/>
  <c r="R26" i="24"/>
  <c r="T26" i="24"/>
  <c r="X26" i="24"/>
  <c r="Z26" i="24"/>
  <c r="H7" i="24"/>
  <c r="Z8" i="24"/>
  <c r="H11" i="24"/>
  <c r="N13" i="24"/>
  <c r="H16" i="24"/>
  <c r="N18" i="24"/>
  <c r="T20" i="24"/>
  <c r="H30" i="24"/>
  <c r="L30" i="24"/>
  <c r="N30" i="24"/>
  <c r="R30" i="24"/>
  <c r="T30" i="24"/>
  <c r="X30" i="24"/>
  <c r="Z30" i="24"/>
  <c r="T7" i="24"/>
  <c r="N8" i="24"/>
  <c r="N9" i="24"/>
  <c r="T10" i="24"/>
  <c r="Z11" i="24"/>
  <c r="Z12" i="24"/>
  <c r="H14" i="24"/>
  <c r="H15" i="24"/>
  <c r="T16" i="24"/>
  <c r="Z17" i="24"/>
  <c r="Z18" i="24"/>
  <c r="H20" i="24"/>
  <c r="H21" i="24"/>
  <c r="H24" i="24"/>
  <c r="L24" i="24"/>
  <c r="N24" i="24"/>
  <c r="R24" i="24"/>
  <c r="T24" i="24"/>
  <c r="X24" i="24"/>
  <c r="Z24" i="24"/>
  <c r="H28" i="24"/>
  <c r="L28" i="24"/>
  <c r="N28" i="24"/>
  <c r="R28" i="24"/>
  <c r="T28" i="24"/>
  <c r="X28" i="24"/>
  <c r="Z28" i="24"/>
  <c r="H32" i="24"/>
  <c r="L32" i="24"/>
  <c r="N32" i="24"/>
  <c r="R32" i="24"/>
  <c r="T32" i="24"/>
  <c r="X32" i="24"/>
  <c r="Z32" i="24"/>
  <c r="O16" i="24"/>
  <c r="N16" i="24"/>
  <c r="O17" i="24"/>
  <c r="N17" i="24"/>
  <c r="T18" i="24"/>
  <c r="AA19" i="24"/>
  <c r="Z19" i="24"/>
  <c r="AA20" i="24"/>
  <c r="Z20" i="24"/>
  <c r="Q21" i="24"/>
  <c r="R21" i="24"/>
  <c r="W21" i="24"/>
  <c r="X21" i="24"/>
  <c r="I23" i="24"/>
  <c r="H23" i="24"/>
  <c r="O23" i="24"/>
  <c r="N23" i="24"/>
  <c r="U23" i="24"/>
  <c r="T23" i="24"/>
  <c r="AA23" i="24"/>
  <c r="Z23" i="24"/>
  <c r="K25" i="24"/>
  <c r="L25" i="24"/>
  <c r="Q25" i="24"/>
  <c r="R25" i="24"/>
  <c r="W25" i="24"/>
  <c r="X25" i="24"/>
  <c r="I27" i="24"/>
  <c r="H27" i="24"/>
  <c r="O27" i="24"/>
  <c r="N27" i="24"/>
  <c r="U27" i="24"/>
  <c r="T27" i="24"/>
  <c r="AA27" i="24"/>
  <c r="Z27" i="24"/>
  <c r="K29" i="24"/>
  <c r="L29" i="24"/>
  <c r="Q29" i="24"/>
  <c r="R29" i="24"/>
  <c r="W29" i="24"/>
  <c r="I31" i="24"/>
  <c r="H31" i="24"/>
  <c r="O31" i="24"/>
  <c r="N31" i="24"/>
  <c r="U31" i="24"/>
  <c r="T31" i="24"/>
  <c r="AA31" i="24"/>
  <c r="Z31" i="24"/>
  <c r="K33" i="24"/>
  <c r="L33" i="24"/>
  <c r="Q33" i="24"/>
  <c r="R33" i="24"/>
  <c r="W33" i="24"/>
  <c r="X33" i="24"/>
  <c r="I35" i="24"/>
  <c r="H35" i="24"/>
  <c r="O35" i="24"/>
  <c r="N35" i="24"/>
  <c r="U35" i="24"/>
  <c r="T35" i="24"/>
  <c r="B7" i="24"/>
  <c r="N7" i="24"/>
  <c r="Z7" i="24"/>
  <c r="H8" i="24"/>
  <c r="T8" i="24"/>
  <c r="H9" i="24"/>
  <c r="Z9" i="24"/>
  <c r="N10" i="24"/>
  <c r="Z10" i="24"/>
  <c r="N11" i="24"/>
  <c r="H12" i="24"/>
  <c r="T12" i="24"/>
  <c r="H13" i="24"/>
  <c r="Z13" i="24"/>
  <c r="N14" i="24"/>
  <c r="Z14" i="24"/>
  <c r="N15" i="24"/>
  <c r="AA15" i="24"/>
  <c r="Z15" i="24"/>
  <c r="AA16" i="24"/>
  <c r="Z16" i="24"/>
  <c r="I18" i="24"/>
  <c r="H18" i="24"/>
  <c r="I19" i="24"/>
  <c r="H19" i="24"/>
  <c r="O20" i="24"/>
  <c r="N20" i="24"/>
  <c r="O21" i="24"/>
  <c r="N21" i="24"/>
  <c r="U21" i="24"/>
  <c r="T21" i="24"/>
  <c r="AA21" i="24"/>
  <c r="Z21" i="24"/>
  <c r="K23" i="24"/>
  <c r="L23" i="24"/>
  <c r="Q23" i="24"/>
  <c r="R23" i="24"/>
  <c r="W23" i="24"/>
  <c r="X23" i="24"/>
  <c r="I25" i="24"/>
  <c r="H25" i="24"/>
  <c r="O25" i="24"/>
  <c r="N25" i="24"/>
  <c r="U25" i="24"/>
  <c r="T25" i="24"/>
  <c r="AA25" i="24"/>
  <c r="Z25" i="24"/>
  <c r="K27" i="24"/>
  <c r="L27" i="24"/>
  <c r="Q27" i="24"/>
  <c r="R27" i="24"/>
  <c r="W27" i="24"/>
  <c r="X27" i="24"/>
  <c r="I29" i="24"/>
  <c r="H29" i="24"/>
  <c r="O29" i="24"/>
  <c r="N29" i="24"/>
  <c r="U29" i="24"/>
  <c r="T29" i="24"/>
  <c r="AA29" i="24"/>
  <c r="Z29" i="24"/>
  <c r="K31" i="24"/>
  <c r="L31" i="24"/>
  <c r="Q31" i="24"/>
  <c r="R31" i="24"/>
  <c r="W31" i="24"/>
  <c r="X31" i="24"/>
  <c r="I33" i="24"/>
  <c r="H33" i="24"/>
  <c r="O33" i="24"/>
  <c r="N33" i="24"/>
  <c r="U33" i="24"/>
  <c r="T33" i="24"/>
  <c r="AA33" i="24"/>
  <c r="Z33" i="24"/>
  <c r="K35" i="24"/>
  <c r="L35" i="24"/>
  <c r="Q35" i="24"/>
  <c r="R35" i="24"/>
  <c r="L36" i="24"/>
  <c r="K36" i="24"/>
  <c r="AA36" i="24"/>
  <c r="Z36" i="24"/>
  <c r="AA37" i="24"/>
  <c r="Z37" i="24"/>
  <c r="T9" i="24"/>
  <c r="T11" i="24"/>
  <c r="T13" i="24"/>
  <c r="T15" i="24"/>
  <c r="T17" i="24"/>
  <c r="T19" i="24"/>
  <c r="U37" i="24"/>
  <c r="F7" i="24"/>
  <c r="L7" i="24"/>
  <c r="R7" i="24"/>
  <c r="X7" i="24"/>
  <c r="F8" i="24"/>
  <c r="L8" i="24"/>
  <c r="R8" i="24"/>
  <c r="X8" i="24"/>
  <c r="L9" i="24"/>
  <c r="R9" i="24"/>
  <c r="X9" i="24"/>
  <c r="L10" i="24"/>
  <c r="R10" i="24"/>
  <c r="X10" i="24"/>
  <c r="L11" i="24"/>
  <c r="R11" i="24"/>
  <c r="X11" i="24"/>
  <c r="L12" i="24"/>
  <c r="R12" i="24"/>
  <c r="R13" i="24"/>
  <c r="L14" i="24"/>
  <c r="X14" i="24"/>
  <c r="L15" i="24"/>
  <c r="R15" i="24"/>
  <c r="L16" i="24"/>
  <c r="R16" i="24"/>
  <c r="L18" i="24"/>
  <c r="X18" i="24"/>
  <c r="X19" i="24"/>
  <c r="L20" i="24"/>
  <c r="X20" i="24"/>
  <c r="L21" i="24"/>
  <c r="H36" i="24"/>
  <c r="I36" i="24"/>
  <c r="T36" i="24"/>
  <c r="U36" i="24"/>
  <c r="L13" i="24"/>
  <c r="X13" i="24"/>
  <c r="R14" i="24"/>
  <c r="X15" i="24"/>
  <c r="X16" i="24"/>
  <c r="L17" i="24"/>
  <c r="R17" i="24"/>
  <c r="R18" i="24"/>
  <c r="L19" i="24"/>
  <c r="R19" i="24"/>
  <c r="R20" i="24"/>
  <c r="Z35" i="24"/>
  <c r="AA35" i="24"/>
  <c r="N36" i="24"/>
  <c r="O36" i="24"/>
</calcChain>
</file>

<file path=xl/sharedStrings.xml><?xml version="1.0" encoding="utf-8"?>
<sst xmlns="http://schemas.openxmlformats.org/spreadsheetml/2006/main" count="197" uniqueCount="44">
  <si>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</si>
  <si>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</si>
  <si>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天皇誕生日</t>
    <rPh sb="0" eb="2">
      <t>テンノウ</t>
    </rPh>
    <rPh sb="2" eb="5">
      <t>タンジョウビ</t>
    </rPh>
    <phoneticPr fontId="1"/>
  </si>
  <si>
    <t>振替休日</t>
    <rPh sb="0" eb="2">
      <t>フリカエ</t>
    </rPh>
    <rPh sb="2" eb="4">
      <t>キュウジツ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</si>
  <si>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</si>
  <si>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</si>
  <si>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</si>
  <si>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</si>
  <si>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</si>
  <si>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</si>
  <si>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</si>
  <si>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</si>
  <si>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</si>
  <si>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元旦</t>
    <rPh sb="0" eb="2">
      <t>ガンタン</t>
    </rPh>
    <phoneticPr fontId="1"/>
  </si>
  <si>
    <t>年始休暇</t>
    <rPh sb="0" eb="2">
      <t>ネンシ</t>
    </rPh>
    <rPh sb="2" eb="4">
      <t>キュウカ</t>
    </rPh>
    <phoneticPr fontId="1"/>
  </si>
  <si>
    <t>年末休暇</t>
    <rPh sb="0" eb="2">
      <t>ネンマツ</t>
    </rPh>
    <rPh sb="2" eb="4">
      <t>キュウカ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</si>
  <si>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</si>
  <si>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憲法記念日</t>
    <rPh sb="0" eb="2">
      <t>ケンポウ</t>
    </rPh>
    <rPh sb="2" eb="5">
      <t>キネンビ</t>
    </rPh>
    <phoneticPr fontId="1"/>
  </si>
  <si>
    <t>文化の日</t>
    <rPh sb="0" eb="2">
      <t>ブンカ</t>
    </rPh>
    <rPh sb="3" eb="4">
      <t>ヒ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</si>
  <si>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</si>
  <si>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</si>
  <si>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</si>
  <si>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休日</t>
    <rPh sb="0" eb="2">
      <t>キュウジツ</t>
    </rPh>
    <phoneticPr fontId="1"/>
  </si>
  <si>
    <t>年末休暇期間</t>
    <rPh sb="0" eb="2">
      <t>ネンマツ</t>
    </rPh>
    <rPh sb="2" eb="4">
      <t>キュウカ</t>
    </rPh>
    <rPh sb="4" eb="6">
      <t>キカン</t>
    </rPh>
    <phoneticPr fontId="1"/>
  </si>
  <si>
    <t>年始休暇期間</t>
    <rPh sb="0" eb="2">
      <t>ネンシ</t>
    </rPh>
    <rPh sb="2" eb="4">
      <t>キュウカ</t>
    </rPh>
    <rPh sb="4" eb="6">
      <t>キカン</t>
    </rPh>
    <phoneticPr fontId="1"/>
  </si>
  <si>
    <t>元日</t>
    <rPh sb="0" eb="2">
      <t>ガンジツ</t>
    </rPh>
    <phoneticPr fontId="1"/>
  </si>
  <si>
    <t>月</t>
    <rPh sb="0" eb="1">
      <t>ツキ</t>
    </rPh>
    <phoneticPr fontId="1"/>
  </si>
  <si>
    <t>↑</t>
    <phoneticPr fontId="1"/>
  </si>
  <si>
    <t>5月は特例月です。</t>
    <rPh sb="1" eb="2">
      <t>ガツ</t>
    </rPh>
    <rPh sb="3" eb="5">
      <t>トクレイ</t>
    </rPh>
    <rPh sb="5" eb="6">
      <t>ツキ</t>
    </rPh>
    <phoneticPr fontId="1"/>
  </si>
  <si>
    <t>8月は特例月ではありません。</t>
    <rPh sb="1" eb="2">
      <t>ガツ</t>
    </rPh>
    <rPh sb="3" eb="5">
      <t>トクレイ</t>
    </rPh>
    <rPh sb="5" eb="6">
      <t>ツキ</t>
    </rPh>
    <phoneticPr fontId="1"/>
  </si>
  <si>
    <t>訓練時間確保にご注意ください。</t>
    <rPh sb="0" eb="2">
      <t>クンレン</t>
    </rPh>
    <rPh sb="2" eb="4">
      <t>ジカン</t>
    </rPh>
    <rPh sb="4" eb="6">
      <t>カクホ</t>
    </rPh>
    <rPh sb="8" eb="10">
      <t>チュウイ</t>
    </rPh>
    <phoneticPr fontId="1"/>
  </si>
  <si>
    <t>2月は特例月ではありません。</t>
    <rPh sb="1" eb="2">
      <t>ガツ</t>
    </rPh>
    <rPh sb="3" eb="5">
      <t>トクレイ</t>
    </rPh>
    <rPh sb="5" eb="6">
      <t>ツキ</t>
    </rPh>
    <phoneticPr fontId="1"/>
  </si>
  <si>
    <t>特定月として扱います</t>
    <rPh sb="6" eb="7">
      <t>アツカ</t>
    </rPh>
    <phoneticPr fontId="1"/>
  </si>
  <si>
    <t>年末年始休暇を挟む場合には</t>
    <rPh sb="0" eb="2">
      <t>ネンマツ</t>
    </rPh>
    <rPh sb="2" eb="4">
      <t>ネンシ</t>
    </rPh>
    <rPh sb="4" eb="6">
      <t>キュウカ</t>
    </rPh>
    <rPh sb="7" eb="8">
      <t>ハサ</t>
    </rPh>
    <rPh sb="9" eb="11">
      <t>バアイ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</si>
  <si>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</si>
  <si>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</si>
  <si>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</si>
  <si>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</si>
  <si>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2">
      <t>フリカエ</t>
    </rPh>
    <rPh sb="2" eb="4">
      <t>キュウジツ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</si>
  <si>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</si>
  <si>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</si>
  <si>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</si>
  <si>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</si>
  <si>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>国民の休日</t>
    <rPh sb="0" eb="2">
      <t>コクミン</t>
    </rPh>
    <rPh sb="3" eb="5">
      <t>キュウジツ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</si>
</sst>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6">
    <xf numFmtId="0" fontId="0" fillId="0" borderId="0" xfId="0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vertical="center"/>
    </xf>
    <xf numFmtId="0" fontId="9" fillId="0" borderId="0" xfId="1" applyFont="1" applyFill="1" applyBorder="1">
      <alignment vertical="center"/>
    </xf>
    <xf numFmtId="0" fontId="9" fillId="0" borderId="20" xfId="1" applyFont="1" applyFill="1" applyBorder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0" fillId="0" borderId="0" xfId="1" applyFont="1" applyFill="1" applyBorder="1">
      <alignment vertical="center"/>
    </xf>
    <xf numFmtId="0" fontId="11" fillId="0" borderId="0" xfId="1" applyFont="1" applyFill="1" applyBorder="1">
      <alignment vertical="center"/>
    </xf>
    <xf numFmtId="14" fontId="0" fillId="0" borderId="0" xfId="0" applyNumberFormat="1">
      <alignment vertical="center"/>
    </xf>
    <xf numFmtId="176" fontId="4" fillId="0" borderId="19" xfId="1" applyNumberFormat="1" applyFont="1" applyFill="1" applyBorder="1" applyAlignment="1">
      <alignment horizontal="center" vertical="center" shrinkToFit="1"/>
    </xf>
    <xf numFmtId="0" fontId="10" fillId="0" borderId="21" xfId="1" applyFont="1" applyFill="1" applyBorder="1" applyAlignment="1">
      <alignment vertical="center" shrinkToFit="1"/>
    </xf>
    <xf numFmtId="176" fontId="4" fillId="0" borderId="7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19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vertical="center" shrinkToFit="1"/>
    </xf>
    <xf numFmtId="0" fontId="11" fillId="0" borderId="0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 shrinkToFit="1"/>
    </xf>
    <xf numFmtId="49" fontId="5" fillId="0" borderId="3" xfId="0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/>
    </xf>
    <xf numFmtId="49" fontId="5" fillId="4" borderId="2" xfId="0" applyNumberFormat="1" applyFont="1" applyFill="1" applyBorder="1" applyAlignment="1">
      <alignment vertical="center" shrinkToFit="1"/>
    </xf>
    <xf numFmtId="49" fontId="5" fillId="4" borderId="3" xfId="0" applyNumberFormat="1" applyFont="1" applyFill="1" applyBorder="1" applyAlignment="1">
      <alignment vertical="center" shrinkToFit="1"/>
    </xf>
    <xf numFmtId="49" fontId="5" fillId="2" borderId="5" xfId="0" applyNumberFormat="1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vertical="center" shrinkToFit="1"/>
    </xf>
    <xf numFmtId="176" fontId="3" fillId="2" borderId="12" xfId="0" applyNumberFormat="1" applyFont="1" applyFill="1" applyBorder="1" applyAlignment="1">
      <alignment vertical="center"/>
    </xf>
    <xf numFmtId="176" fontId="4" fillId="2" borderId="13" xfId="1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 shrinkToFit="1"/>
    </xf>
    <xf numFmtId="176" fontId="3" fillId="2" borderId="14" xfId="0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vertical="center" shrinkToFit="1"/>
    </xf>
    <xf numFmtId="49" fontId="5" fillId="2" borderId="4" xfId="0" applyNumberFormat="1" applyFont="1" applyFill="1" applyBorder="1" applyAlignment="1">
      <alignment vertical="center" shrinkToFit="1"/>
    </xf>
    <xf numFmtId="176" fontId="3" fillId="2" borderId="16" xfId="0" applyNumberFormat="1" applyFont="1" applyFill="1" applyBorder="1" applyAlignment="1">
      <alignment vertical="center"/>
    </xf>
    <xf numFmtId="176" fontId="4" fillId="2" borderId="17" xfId="1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vertical="center" shrinkToFit="1"/>
    </xf>
    <xf numFmtId="49" fontId="5" fillId="5" borderId="25" xfId="0" applyNumberFormat="1" applyFont="1" applyFill="1" applyBorder="1" applyAlignment="1">
      <alignment vertical="center" shrinkToFit="1"/>
    </xf>
    <xf numFmtId="49" fontId="5" fillId="5" borderId="3" xfId="0" applyNumberFormat="1" applyFont="1" applyFill="1" applyBorder="1" applyAlignment="1">
      <alignment vertical="center" shrinkToFit="1"/>
    </xf>
    <xf numFmtId="49" fontId="5" fillId="5" borderId="6" xfId="0" applyNumberFormat="1" applyFont="1" applyFill="1" applyBorder="1" applyAlignment="1">
      <alignment vertical="center" shrinkToFit="1"/>
    </xf>
    <xf numFmtId="49" fontId="5" fillId="2" borderId="25" xfId="0" applyNumberFormat="1" applyFont="1" applyFill="1" applyBorder="1" applyAlignment="1">
      <alignment vertical="center" shrinkToFit="1"/>
    </xf>
    <xf numFmtId="49" fontId="5" fillId="2" borderId="26" xfId="0" applyNumberFormat="1" applyFont="1" applyFill="1" applyBorder="1" applyAlignment="1">
      <alignment vertical="center" shrinkToFit="1"/>
    </xf>
    <xf numFmtId="49" fontId="5" fillId="4" borderId="25" xfId="0" applyNumberFormat="1" applyFont="1" applyFill="1" applyBorder="1" applyAlignment="1">
      <alignment vertical="center" shrinkToFit="1"/>
    </xf>
    <xf numFmtId="49" fontId="5" fillId="4" borderId="24" xfId="0" applyNumberFormat="1" applyFont="1" applyFill="1" applyBorder="1" applyAlignment="1">
      <alignment vertical="center" shrinkToFit="1"/>
    </xf>
    <xf numFmtId="176" fontId="7" fillId="3" borderId="14" xfId="0" applyNumberFormat="1" applyFont="1" applyFill="1" applyBorder="1" applyAlignment="1">
      <alignment vertical="center"/>
    </xf>
    <xf numFmtId="176" fontId="6" fillId="3" borderId="15" xfId="1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vertical="center" shrinkToFit="1"/>
    </xf>
    <xf numFmtId="49" fontId="8" fillId="3" borderId="25" xfId="0" applyNumberFormat="1" applyFont="1" applyFill="1" applyBorder="1" applyAlignment="1">
      <alignment vertical="center" shrinkToFit="1"/>
    </xf>
    <xf numFmtId="49" fontId="8" fillId="3" borderId="3" xfId="0" applyNumberFormat="1" applyFont="1" applyFill="1" applyBorder="1" applyAlignment="1">
      <alignment vertical="center" shrinkToFit="1"/>
    </xf>
    <xf numFmtId="49" fontId="13" fillId="2" borderId="5" xfId="0" applyNumberFormat="1" applyFont="1" applyFill="1" applyBorder="1" applyAlignment="1">
      <alignment vertical="center" shrinkToFit="1"/>
    </xf>
    <xf numFmtId="176" fontId="14" fillId="2" borderId="14" xfId="0" applyNumberFormat="1" applyFont="1" applyFill="1" applyBorder="1" applyAlignment="1">
      <alignment vertical="center"/>
    </xf>
    <xf numFmtId="176" fontId="15" fillId="2" borderId="15" xfId="1" applyNumberFormat="1" applyFont="1" applyFill="1" applyBorder="1" applyAlignment="1">
      <alignment horizontal="center" vertical="center"/>
    </xf>
    <xf numFmtId="0" fontId="16" fillId="0" borderId="0" xfId="1" applyFont="1" applyFill="1" applyBorder="1">
      <alignment vertical="center"/>
    </xf>
    <xf numFmtId="176" fontId="7" fillId="3" borderId="16" xfId="0" applyNumberFormat="1" applyFont="1" applyFill="1" applyBorder="1" applyAlignment="1">
      <alignment vertical="center"/>
    </xf>
    <xf numFmtId="176" fontId="6" fillId="3" borderId="17" xfId="1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vertical="center" shrinkToFit="1"/>
    </xf>
    <xf numFmtId="49" fontId="5" fillId="5" borderId="1" xfId="0" applyNumberFormat="1" applyFont="1" applyFill="1" applyBorder="1" applyAlignment="1">
      <alignment vertical="center" shrinkToFit="1"/>
    </xf>
    <xf numFmtId="49" fontId="5" fillId="5" borderId="5" xfId="0" applyNumberFormat="1" applyFont="1" applyFill="1" applyBorder="1" applyAlignment="1">
      <alignment vertical="center" shrinkToFit="1"/>
    </xf>
    <xf numFmtId="49" fontId="5" fillId="5" borderId="26" xfId="0" applyNumberFormat="1" applyFont="1" applyFill="1" applyBorder="1" applyAlignment="1">
      <alignment vertical="center" shrinkToFit="1"/>
    </xf>
    <xf numFmtId="49" fontId="5" fillId="2" borderId="11" xfId="0" applyNumberFormat="1" applyFont="1" applyFill="1" applyBorder="1" applyAlignment="1">
      <alignment vertical="center" shrinkToFit="1"/>
    </xf>
    <xf numFmtId="49" fontId="5" fillId="3" borderId="5" xfId="0" applyNumberFormat="1" applyFont="1" applyFill="1" applyBorder="1" applyAlignment="1">
      <alignment vertical="center" shrinkToFit="1"/>
    </xf>
    <xf numFmtId="176" fontId="7" fillId="3" borderId="12" xfId="0" applyNumberFormat="1" applyFont="1" applyFill="1" applyBorder="1" applyAlignment="1">
      <alignment vertical="center"/>
    </xf>
    <xf numFmtId="176" fontId="6" fillId="3" borderId="22" xfId="1" applyNumberFormat="1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vertical="center" shrinkToFit="1"/>
    </xf>
    <xf numFmtId="176" fontId="6" fillId="3" borderId="23" xfId="1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 shrinkToFit="1"/>
    </xf>
    <xf numFmtId="0" fontId="17" fillId="0" borderId="0" xfId="1" applyFont="1" applyFill="1" applyBorder="1" applyAlignment="1">
      <alignment vertical="center"/>
    </xf>
    <xf numFmtId="176" fontId="3" fillId="3" borderId="14" xfId="0" applyNumberFormat="1" applyFont="1" applyFill="1" applyBorder="1" applyAlignment="1">
      <alignment vertical="center"/>
    </xf>
    <xf numFmtId="49" fontId="13" fillId="0" borderId="24" xfId="0" applyNumberFormat="1" applyFont="1" applyFill="1" applyBorder="1" applyAlignment="1">
      <alignment vertical="center" shrinkToFit="1"/>
    </xf>
    <xf numFmtId="49" fontId="13" fillId="0" borderId="2" xfId="0" applyNumberFormat="1" applyFont="1" applyFill="1" applyBorder="1" applyAlignment="1">
      <alignment vertical="center" shrinkToFit="1"/>
    </xf>
    <xf numFmtId="49" fontId="13" fillId="0" borderId="25" xfId="0" applyNumberFormat="1" applyFont="1" applyFill="1" applyBorder="1" applyAlignment="1">
      <alignment vertical="center" shrinkToFit="1"/>
    </xf>
    <xf numFmtId="176" fontId="4" fillId="3" borderId="15" xfId="1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vertical="center" shrinkToFit="1"/>
    </xf>
    <xf numFmtId="176" fontId="6" fillId="3" borderId="13" xfId="1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vertical="center" shrinkToFit="1"/>
    </xf>
    <xf numFmtId="49" fontId="13" fillId="7" borderId="5" xfId="0" applyNumberFormat="1" applyFont="1" applyFill="1" applyBorder="1" applyAlignment="1">
      <alignment vertical="center" shrinkToFit="1"/>
    </xf>
    <xf numFmtId="49" fontId="8" fillId="6" borderId="25" xfId="0" applyNumberFormat="1" applyFont="1" applyFill="1" applyBorder="1" applyAlignment="1">
      <alignment vertical="center" shrinkToFit="1"/>
    </xf>
    <xf numFmtId="49" fontId="8" fillId="6" borderId="3" xfId="0" applyNumberFormat="1" applyFont="1" applyFill="1" applyBorder="1" applyAlignment="1">
      <alignment vertical="center" shrinkToFit="1"/>
    </xf>
    <xf numFmtId="0" fontId="16" fillId="6" borderId="0" xfId="1" applyFont="1" applyFill="1" applyBorder="1">
      <alignment vertical="center"/>
    </xf>
    <xf numFmtId="49" fontId="8" fillId="0" borderId="24" xfId="0" applyNumberFormat="1" applyFont="1" applyFill="1" applyBorder="1" applyAlignment="1">
      <alignment vertical="center" shrinkToFit="1"/>
    </xf>
    <xf numFmtId="49" fontId="8" fillId="0" borderId="25" xfId="0" applyNumberFormat="1" applyFont="1" applyFill="1" applyBorder="1" applyAlignment="1">
      <alignment vertical="center" shrinkToFit="1"/>
    </xf>
    <xf numFmtId="176" fontId="7" fillId="6" borderId="14" xfId="0" applyNumberFormat="1" applyFont="1" applyFill="1" applyBorder="1" applyAlignment="1">
      <alignment vertical="center"/>
    </xf>
    <xf numFmtId="176" fontId="6" fillId="6" borderId="15" xfId="1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vertical="center" shrinkToFit="1"/>
    </xf>
    <xf numFmtId="49" fontId="13" fillId="0" borderId="3" xfId="0" applyNumberFormat="1" applyFont="1" applyFill="1" applyBorder="1" applyAlignment="1">
      <alignment vertical="center" shrinkToFit="1"/>
    </xf>
    <xf numFmtId="49" fontId="13" fillId="0" borderId="6" xfId="0" applyNumberFormat="1" applyFont="1" applyFill="1" applyBorder="1" applyAlignment="1">
      <alignment vertical="center" shrinkToFit="1"/>
    </xf>
    <xf numFmtId="49" fontId="5" fillId="7" borderId="5" xfId="0" applyNumberFormat="1" applyFont="1" applyFill="1" applyBorder="1" applyAlignment="1">
      <alignment vertical="center" shrinkToFit="1"/>
    </xf>
    <xf numFmtId="49" fontId="5" fillId="7" borderId="3" xfId="0" applyNumberFormat="1" applyFont="1" applyFill="1" applyBorder="1" applyAlignment="1">
      <alignment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vertical="center" shrinkToFit="1"/>
    </xf>
    <xf numFmtId="49" fontId="5" fillId="0" borderId="4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vertical="center" shrinkToFit="1"/>
    </xf>
    <xf numFmtId="0" fontId="16" fillId="6" borderId="21" xfId="1" applyFont="1" applyFill="1" applyBorder="1">
      <alignment vertical="center"/>
    </xf>
    <xf numFmtId="49" fontId="13" fillId="7" borderId="6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3 2" xfId="1"/>
  </cellStyles>
  <dxfs count="181"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257176</xdr:colOff>
      <xdr:row>0</xdr:row>
      <xdr:rowOff>149474</xdr:rowOff>
    </xdr:from>
    <xdr:to>
      <xdr:col>9</xdr:col>
      <xdr:colOff>180975</xdr:colOff>
      <xdr:row>1</xdr:row>
      <xdr:rowOff>250778</xdr:rowOff>
    </xdr:to>
    <xdr:sp macro="" textlink="">
      <xdr:nvSpPr>
        <xdr:cNvPr id="3" name="正方形/長方形 2"/>
        <xdr:cNvSpPr/>
      </xdr:nvSpPr>
      <xdr:spPr>
        <a:xfrm>
          <a:off x="6924676" y="149474"/>
          <a:ext cx="685799" cy="25370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0</xdr:row>
      <xdr:rowOff>142786</xdr:rowOff>
    </xdr:from>
    <xdr:to>
      <xdr:col>26</xdr:col>
      <xdr:colOff>66675</xdr:colOff>
      <xdr:row>1</xdr:row>
      <xdr:rowOff>338889</xdr:rowOff>
    </xdr:to>
    <xdr:sp macro="" textlink="">
      <xdr:nvSpPr>
        <xdr:cNvPr id="5" name="テキスト ボックス 4"/>
        <xdr:cNvSpPr txBox="1"/>
      </xdr:nvSpPr>
      <xdr:spPr>
        <a:xfrm>
          <a:off x="5257800" y="142786"/>
          <a:ext cx="5267325" cy="348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:</a:t>
          </a:r>
          <a:r>
            <a:rPr kumimoji="1" lang="ja-JP" altLang="en-US" sz="1400"/>
            <a:t>訓練開講初日として設定できる日（ｅラーニングは</a:t>
          </a:r>
          <a:r>
            <a:rPr kumimoji="1" lang="en-US" altLang="ja-JP" sz="1400"/>
            <a:t>7</a:t>
          </a:r>
          <a:r>
            <a:rPr kumimoji="1" lang="ja-JP" altLang="en-US" sz="1400"/>
            <a:t>月</a:t>
          </a:r>
          <a:r>
            <a:rPr kumimoji="1" lang="en-US" altLang="ja-JP" sz="1400"/>
            <a:t>3</a:t>
          </a:r>
          <a:r>
            <a:rPr kumimoji="1" lang="ja-JP" altLang="en-US" sz="1400"/>
            <a:t>日～）</a:t>
          </a:r>
          <a:endParaRPr kumimoji="1" lang="en-US" altLang="ja-JP" sz="1400"/>
        </a:p>
        <a:p>
          <a:endParaRPr kumimoji="1" lang="ja-JP" altLang="en-US" sz="1400"/>
        </a:p>
      </xdr:txBody>
    </xdr:sp>
    <xdr:clientData/>
  </xdr:twoCellAnchor>
  <xdr:twoCellAnchor>
    <xdr:from>
      <xdr:col>11</xdr:col>
      <xdr:colOff>381000</xdr:colOff>
      <xdr:row>1</xdr:row>
      <xdr:rowOff>57150</xdr:rowOff>
    </xdr:from>
    <xdr:to>
      <xdr:col>13</xdr:col>
      <xdr:colOff>76199</xdr:colOff>
      <xdr:row>1</xdr:row>
      <xdr:rowOff>304800</xdr:rowOff>
    </xdr:to>
    <xdr:sp macro="" textlink="">
      <xdr:nvSpPr>
        <xdr:cNvPr id="6" name="正方形/長方形 5"/>
        <xdr:cNvSpPr/>
      </xdr:nvSpPr>
      <xdr:spPr>
        <a:xfrm>
          <a:off x="4572000" y="209550"/>
          <a:ext cx="695324" cy="2476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295276</xdr:colOff>
      <xdr:row>0</xdr:row>
      <xdr:rowOff>101554</xdr:rowOff>
    </xdr:from>
    <xdr:to>
      <xdr:col>11</xdr:col>
      <xdr:colOff>223884</xdr:colOff>
      <xdr:row>1</xdr:row>
      <xdr:rowOff>423023</xdr:rowOff>
    </xdr:to>
    <xdr:sp macro="" textlink="">
      <xdr:nvSpPr>
        <xdr:cNvPr id="7" name="テキスト ボックス 6"/>
        <xdr:cNvSpPr txBox="1"/>
      </xdr:nvSpPr>
      <xdr:spPr>
        <a:xfrm>
          <a:off x="771526" y="101554"/>
          <a:ext cx="3643358" cy="4738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EPSON Pゴシック W7" panose="02000600000000000000" pitchFamily="2" charset="-128"/>
              <a:ea typeface="EPSON Pゴシック W7" panose="02000600000000000000" pitchFamily="2" charset="-128"/>
            </a:rPr>
            <a:t>カレンダー（日程確認用）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257176</xdr:colOff>
      <xdr:row>0</xdr:row>
      <xdr:rowOff>149474</xdr:rowOff>
    </xdr:from>
    <xdr:to>
      <xdr:col>9</xdr:col>
      <xdr:colOff>180975</xdr:colOff>
      <xdr:row>1</xdr:row>
      <xdr:rowOff>250778</xdr:rowOff>
    </xdr:to>
    <xdr:sp macro="" textlink="">
      <xdr:nvSpPr>
        <xdr:cNvPr id="2" name="正方形/長方形 1"/>
        <xdr:cNvSpPr/>
      </xdr:nvSpPr>
      <xdr:spPr>
        <a:xfrm>
          <a:off x="3209926" y="149474"/>
          <a:ext cx="685799" cy="25370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0</xdr:row>
      <xdr:rowOff>142786</xdr:rowOff>
    </xdr:from>
    <xdr:to>
      <xdr:col>26</xdr:col>
      <xdr:colOff>66675</xdr:colOff>
      <xdr:row>1</xdr:row>
      <xdr:rowOff>338889</xdr:rowOff>
    </xdr:to>
    <xdr:sp macro="" textlink="">
      <xdr:nvSpPr>
        <xdr:cNvPr id="3" name="テキスト ボックス 2"/>
        <xdr:cNvSpPr txBox="1"/>
      </xdr:nvSpPr>
      <xdr:spPr>
        <a:xfrm>
          <a:off x="5257800" y="142786"/>
          <a:ext cx="5267325" cy="348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:</a:t>
          </a:r>
          <a:r>
            <a:rPr kumimoji="1" lang="ja-JP" altLang="en-US" sz="1400"/>
            <a:t>訓練開講初日として設定できる日（ｅラーニングは</a:t>
          </a:r>
          <a:r>
            <a:rPr kumimoji="1" lang="en-US" altLang="ja-JP" sz="1400"/>
            <a:t>10</a:t>
          </a:r>
          <a:r>
            <a:rPr kumimoji="1" lang="ja-JP" altLang="en-US" sz="1400"/>
            <a:t>月</a:t>
          </a:r>
          <a:r>
            <a:rPr kumimoji="1" lang="en-US" altLang="ja-JP" sz="1400"/>
            <a:t>9</a:t>
          </a:r>
          <a:r>
            <a:rPr kumimoji="1" lang="ja-JP" altLang="en-US" sz="1400"/>
            <a:t>日～）</a:t>
          </a:r>
          <a:endParaRPr kumimoji="1" lang="en-US" altLang="ja-JP" sz="1400"/>
        </a:p>
        <a:p>
          <a:endParaRPr kumimoji="1" lang="ja-JP" altLang="en-US" sz="1400"/>
        </a:p>
      </xdr:txBody>
    </xdr:sp>
    <xdr:clientData/>
  </xdr:twoCellAnchor>
  <xdr:twoCellAnchor>
    <xdr:from>
      <xdr:col>11</xdr:col>
      <xdr:colOff>381000</xdr:colOff>
      <xdr:row>1</xdr:row>
      <xdr:rowOff>57150</xdr:rowOff>
    </xdr:from>
    <xdr:to>
      <xdr:col>13</xdr:col>
      <xdr:colOff>76199</xdr:colOff>
      <xdr:row>1</xdr:row>
      <xdr:rowOff>304800</xdr:rowOff>
    </xdr:to>
    <xdr:sp macro="" textlink="">
      <xdr:nvSpPr>
        <xdr:cNvPr id="4" name="正方形/長方形 3"/>
        <xdr:cNvSpPr/>
      </xdr:nvSpPr>
      <xdr:spPr>
        <a:xfrm>
          <a:off x="4572000" y="209550"/>
          <a:ext cx="695324" cy="247650"/>
        </a:xfrm>
        <a:prstGeom prst="rect">
          <a:avLst/>
        </a:prstGeom>
        <a:solidFill>
          <a:schemeClr val="accent4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295276</xdr:colOff>
      <xdr:row>0</xdr:row>
      <xdr:rowOff>101554</xdr:rowOff>
    </xdr:from>
    <xdr:to>
      <xdr:col>11</xdr:col>
      <xdr:colOff>223884</xdr:colOff>
      <xdr:row>1</xdr:row>
      <xdr:rowOff>423023</xdr:rowOff>
    </xdr:to>
    <xdr:sp macro="" textlink="">
      <xdr:nvSpPr>
        <xdr:cNvPr id="5" name="テキスト ボックス 4"/>
        <xdr:cNvSpPr txBox="1"/>
      </xdr:nvSpPr>
      <xdr:spPr>
        <a:xfrm>
          <a:off x="771526" y="101554"/>
          <a:ext cx="3643358" cy="4738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EPSON Pゴシック W7" panose="02000600000000000000" pitchFamily="2" charset="-128"/>
              <a:ea typeface="EPSON Pゴシック W7" panose="02000600000000000000" pitchFamily="2" charset="-128"/>
            </a:rPr>
            <a:t>カレンダー（日程確認用）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257176</xdr:colOff>
      <xdr:row>0</xdr:row>
      <xdr:rowOff>149474</xdr:rowOff>
    </xdr:from>
    <xdr:to>
      <xdr:col>9</xdr:col>
      <xdr:colOff>180975</xdr:colOff>
      <xdr:row>1</xdr:row>
      <xdr:rowOff>250778</xdr:rowOff>
    </xdr:to>
    <xdr:sp macro="" textlink="">
      <xdr:nvSpPr>
        <xdr:cNvPr id="2" name="正方形/長方形 1"/>
        <xdr:cNvSpPr/>
      </xdr:nvSpPr>
      <xdr:spPr>
        <a:xfrm>
          <a:off x="3209926" y="149474"/>
          <a:ext cx="685799" cy="25370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0</xdr:row>
      <xdr:rowOff>142786</xdr:rowOff>
    </xdr:from>
    <xdr:to>
      <xdr:col>20</xdr:col>
      <xdr:colOff>219075</xdr:colOff>
      <xdr:row>1</xdr:row>
      <xdr:rowOff>338889</xdr:rowOff>
    </xdr:to>
    <xdr:sp macro="" textlink="">
      <xdr:nvSpPr>
        <xdr:cNvPr id="3" name="テキスト ボックス 2"/>
        <xdr:cNvSpPr txBox="1"/>
      </xdr:nvSpPr>
      <xdr:spPr>
        <a:xfrm>
          <a:off x="5257800" y="142786"/>
          <a:ext cx="2867025" cy="348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EPSON Pゴシック W6" panose="02000600000000000000" pitchFamily="2" charset="-128"/>
              <a:ea typeface="EPSON Pゴシック W6" panose="02000600000000000000" pitchFamily="2" charset="-128"/>
            </a:rPr>
            <a:t>:</a:t>
          </a:r>
          <a:r>
            <a:rPr kumimoji="1" lang="ja-JP" altLang="en-US" sz="1400">
              <a:latin typeface="EPSON Pゴシック W6" panose="02000600000000000000" pitchFamily="2" charset="-128"/>
              <a:ea typeface="EPSON Pゴシック W6" panose="02000600000000000000" pitchFamily="2" charset="-128"/>
            </a:rPr>
            <a:t>訓練開講初日として設定できる日</a:t>
          </a:r>
          <a:endParaRPr kumimoji="1" lang="en-US" altLang="ja-JP" sz="1400">
            <a:latin typeface="EPSON Pゴシック W6" panose="02000600000000000000" pitchFamily="2" charset="-128"/>
            <a:ea typeface="EPSON Pゴシック W6" panose="02000600000000000000" pitchFamily="2" charset="-128"/>
          </a:endParaRPr>
        </a:p>
        <a:p>
          <a:endParaRPr kumimoji="1" lang="ja-JP" altLang="en-US" sz="1400"/>
        </a:p>
      </xdr:txBody>
    </xdr:sp>
    <xdr:clientData/>
  </xdr:twoCellAnchor>
  <xdr:twoCellAnchor>
    <xdr:from>
      <xdr:col>11</xdr:col>
      <xdr:colOff>381000</xdr:colOff>
      <xdr:row>1</xdr:row>
      <xdr:rowOff>57150</xdr:rowOff>
    </xdr:from>
    <xdr:to>
      <xdr:col>13</xdr:col>
      <xdr:colOff>76199</xdr:colOff>
      <xdr:row>1</xdr:row>
      <xdr:rowOff>304800</xdr:rowOff>
    </xdr:to>
    <xdr:sp macro="" textlink="">
      <xdr:nvSpPr>
        <xdr:cNvPr id="4" name="正方形/長方形 3"/>
        <xdr:cNvSpPr/>
      </xdr:nvSpPr>
      <xdr:spPr>
        <a:xfrm>
          <a:off x="4572000" y="209550"/>
          <a:ext cx="695324" cy="247650"/>
        </a:xfrm>
        <a:prstGeom prst="rect">
          <a:avLst/>
        </a:prstGeom>
        <a:solidFill>
          <a:schemeClr val="accent4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295276</xdr:colOff>
      <xdr:row>0</xdr:row>
      <xdr:rowOff>101554</xdr:rowOff>
    </xdr:from>
    <xdr:to>
      <xdr:col>11</xdr:col>
      <xdr:colOff>223884</xdr:colOff>
      <xdr:row>1</xdr:row>
      <xdr:rowOff>423023</xdr:rowOff>
    </xdr:to>
    <xdr:sp macro="" textlink="">
      <xdr:nvSpPr>
        <xdr:cNvPr id="5" name="テキスト ボックス 4"/>
        <xdr:cNvSpPr txBox="1"/>
      </xdr:nvSpPr>
      <xdr:spPr>
        <a:xfrm>
          <a:off x="771526" y="101554"/>
          <a:ext cx="3643358" cy="4738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EPSON Pゴシック W7" panose="02000600000000000000" pitchFamily="2" charset="-128"/>
              <a:ea typeface="EPSON Pゴシック W7" panose="02000600000000000000" pitchFamily="2" charset="-128"/>
            </a:rPr>
            <a:t>カレンダー（日程確認用）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14;&#32887;&#32773;&#25903;&#25588;&#35506;/&#9679;&#27714;&#32887;&#32773;&#25903;&#25588;&#21046;&#24230;&#65288;&#31227;&#21205;&#12375;&#12394;&#12356;&#65289;/&#9734;&#9734;&#20196;&#21644;&#65296;&#65302;&#24180;&#24230;&#35469;&#23450;&#30003;&#35531;/&#12304;03%20HP&#30003;&#35531;&#26696;&#20869;up&#12305;/&#31532;&#65298;&#22235;&#21322;&#26399;/&#65288;&#36039;&#26009;&#65298;-1&#65289;&#12459;&#12524;&#12531;&#12480;&#12540;&#65288;&#26085;&#31243;&#30906;&#35469;&#29992;A3&#12391;&#20316;&#2510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14;&#32887;&#32773;&#25903;&#25588;&#35506;/&#9679;&#27714;&#32887;&#32773;&#25903;&#25588;&#21046;&#24230;&#65288;&#31227;&#21205;&#12375;&#12394;&#12356;&#65289;/&#9734;&#9734;&#20196;&#21644;&#65296;&#65302;&#24180;&#24230;&#35469;&#23450;&#30003;&#35531;/&#12304;03%20HP&#30003;&#35531;&#26696;&#20869;up&#12305;/&#31532;&#65300;&#22235;&#21322;&#26399;/&#65298;&#65293;&#65297;&#12288;&#23455;&#38555;&#12395;&#20351;&#29992;&#12377;&#12427;&#26696;&#20869;&#12539;&#36039;&#26009;/&#65288;&#36039;&#26009;&#65298;-&#65297;&#9312;&#65289;&#12459;&#12524;&#12531;&#12480;&#12540;&#65288;&#26085;&#31243;&#30906;&#35469;&#29992;A3&#12391;&#20316;&#2510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レンダー （R01_06~R0３_12）"/>
      <sheetName val="カレンダー(R02第1四半期追加用)"/>
      <sheetName val="R02第3四半期"/>
      <sheetName val="R02第3四半期追加"/>
      <sheetName val="R02第4四半期"/>
      <sheetName val="R03第1四半期"/>
      <sheetName val="R03第1四半期 (追加)"/>
      <sheetName val="R03第３四半期1"/>
      <sheetName val="R03第３四半期2"/>
      <sheetName val="R03第４四半期"/>
      <sheetName val="R04第3四半期"/>
      <sheetName val="R04第4四半期"/>
      <sheetName val="R05第1四半期"/>
      <sheetName val="R05第2四半期"/>
      <sheetName val="R05第3四半期"/>
      <sheetName val="R05第4四半期"/>
      <sheetName val="R06第1四半期 "/>
      <sheetName val="R06第2四半期  "/>
      <sheetName val="H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レンダー （R01_06~R0３_12）"/>
      <sheetName val="R05第3四半期"/>
      <sheetName val="R05第4四半期"/>
      <sheetName val="R06第1四半期 "/>
      <sheetName val="R06第2四半期  "/>
      <sheetName val="R06第３四半期"/>
      <sheetName val="R06第４四半期"/>
      <sheetName val="H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43"/>
  <sheetViews>
    <sheetView topLeftCell="A22" zoomScaleNormal="100" zoomScaleSheetLayoutView="100" workbookViewId="0">
      <selection activeCell="A3" sqref="A3"/>
    </sheetView>
  </sheetViews>
  <sheetFormatPr defaultRowHeight="12" x14ac:dyDescent="0.15"/>
  <cols>
    <col min="1" max="1" width="3.125" style="17" customWidth="1"/>
    <col min="2" max="2" width="3.125" style="18" customWidth="1"/>
    <col min="3" max="3" width="10" style="27" customWidth="1"/>
    <col min="4" max="5" width="3.125" style="9" customWidth="1"/>
    <col min="6" max="6" width="10" style="28" customWidth="1"/>
    <col min="7" max="8" width="3.125" style="9" customWidth="1"/>
    <col min="9" max="9" width="10" style="28" customWidth="1"/>
    <col min="10" max="11" width="3.125" style="9" customWidth="1"/>
    <col min="12" max="12" width="10" style="28" customWidth="1"/>
    <col min="13" max="14" width="3.125" style="9" customWidth="1"/>
    <col min="15" max="15" width="10" style="28" customWidth="1"/>
    <col min="16" max="17" width="3.125" style="9" customWidth="1"/>
    <col min="18" max="18" width="10" style="28" customWidth="1"/>
    <col min="19" max="20" width="3" style="9" customWidth="1"/>
    <col min="21" max="21" width="10" style="9" customWidth="1"/>
    <col min="22" max="22" width="3" style="9" customWidth="1"/>
    <col min="23" max="23" width="4" style="9" customWidth="1"/>
    <col min="24" max="24" width="10" style="9" customWidth="1"/>
    <col min="25" max="25" width="3" style="9" customWidth="1"/>
    <col min="26" max="26" width="3.75" style="9" customWidth="1"/>
    <col min="27" max="27" width="10" style="9" customWidth="1"/>
    <col min="28" max="16384" width="9" style="9"/>
  </cols>
  <sheetData>
    <row r="1" spans="1:27" x14ac:dyDescent="0.15">
      <c r="A1" s="16"/>
      <c r="B1" s="16"/>
      <c r="C1" s="23"/>
      <c r="D1" s="16"/>
      <c r="E1" s="16"/>
      <c r="F1" s="23"/>
      <c r="G1" s="16"/>
      <c r="H1" s="16"/>
      <c r="I1" s="26"/>
      <c r="J1" s="17"/>
      <c r="K1" s="18"/>
      <c r="L1" s="27"/>
      <c r="U1" s="28"/>
      <c r="X1" s="28"/>
      <c r="AA1" s="28"/>
    </row>
    <row r="2" spans="1:27" ht="39" customHeight="1" thickBot="1" x14ac:dyDescent="0.2">
      <c r="A2" s="16"/>
      <c r="B2" s="16"/>
      <c r="C2" s="23"/>
      <c r="D2" s="16"/>
      <c r="E2" s="16"/>
      <c r="F2" s="23"/>
      <c r="G2" s="16"/>
      <c r="H2" s="16"/>
      <c r="I2" s="26"/>
      <c r="J2" s="17"/>
      <c r="K2" s="18"/>
      <c r="L2" s="27"/>
      <c r="U2" s="28"/>
      <c r="X2" s="28"/>
      <c r="AA2" s="28"/>
    </row>
    <row r="3" spans="1:27" x14ac:dyDescent="0.15">
      <c r="A3" s="7"/>
      <c r="B3" s="8" t="s">
        <v>19</v>
      </c>
      <c r="C3" s="24"/>
      <c r="D3" s="7"/>
      <c r="E3" s="8" t="s">
        <v>19</v>
      </c>
      <c r="F3" s="24"/>
      <c r="G3" s="7"/>
      <c r="H3" s="8" t="s">
        <v>19</v>
      </c>
      <c r="I3" s="24"/>
      <c r="J3" s="7"/>
      <c r="K3" s="8" t="s">
        <v>19</v>
      </c>
      <c r="L3" s="24"/>
      <c r="M3" s="7"/>
      <c r="N3" s="8" t="s">
        <v>19</v>
      </c>
      <c r="O3" s="24"/>
      <c r="P3" s="7"/>
      <c r="Q3" s="8" t="s">
        <v>19</v>
      </c>
      <c r="R3" s="24"/>
      <c r="S3" s="7"/>
      <c r="T3" s="8" t="s">
        <v>19</v>
      </c>
      <c r="U3" s="20"/>
      <c r="V3" s="7"/>
      <c r="W3" s="8" t="s">
        <v>19</v>
      </c>
      <c r="X3" s="20"/>
      <c r="Y3" s="7"/>
      <c r="Z3" s="8" t="s">
        <v>19</v>
      </c>
      <c r="AA3" s="24"/>
    </row>
    <row r="4" spans="1:27" x14ac:dyDescent="0.15">
      <c r="A4" s="10"/>
      <c r="B4" s="11">
        <v>7</v>
      </c>
      <c r="C4" s="21" t="s">
        <v>20</v>
      </c>
      <c r="D4" s="10"/>
      <c r="E4" s="11">
        <v>7</v>
      </c>
      <c r="F4" s="21" t="s">
        <v>20</v>
      </c>
      <c r="G4" s="10"/>
      <c r="H4" s="11">
        <v>7</v>
      </c>
      <c r="I4" s="21" t="s">
        <v>20</v>
      </c>
      <c r="J4" s="10"/>
      <c r="K4" s="11">
        <v>7</v>
      </c>
      <c r="L4" s="21" t="s">
        <v>20</v>
      </c>
      <c r="M4" s="10"/>
      <c r="N4" s="11">
        <v>7</v>
      </c>
      <c r="O4" s="21" t="s">
        <v>20</v>
      </c>
      <c r="P4" s="10"/>
      <c r="Q4" s="11">
        <v>7</v>
      </c>
      <c r="R4" s="21" t="s">
        <v>20</v>
      </c>
      <c r="S4" s="10"/>
      <c r="T4" s="11">
        <v>8</v>
      </c>
      <c r="U4" s="21"/>
      <c r="V4" s="10"/>
      <c r="W4" s="11">
        <v>8</v>
      </c>
      <c r="X4" s="21"/>
      <c r="Y4" s="10"/>
      <c r="Z4" s="11">
        <v>8</v>
      </c>
      <c r="AA4" s="21"/>
    </row>
    <row r="5" spans="1:27" ht="18" customHeight="1" x14ac:dyDescent="0.15">
      <c r="A5" s="12"/>
      <c r="B5" s="11">
        <v>7</v>
      </c>
      <c r="C5" s="21" t="s">
        <v>21</v>
      </c>
      <c r="D5" s="12"/>
      <c r="E5" s="11">
        <v>8</v>
      </c>
      <c r="F5" s="21" t="s">
        <v>21</v>
      </c>
      <c r="G5" s="12"/>
      <c r="H5" s="11">
        <v>9</v>
      </c>
      <c r="I5" s="21" t="s">
        <v>21</v>
      </c>
      <c r="J5" s="12"/>
      <c r="K5" s="11">
        <v>10</v>
      </c>
      <c r="L5" s="21" t="s">
        <v>21</v>
      </c>
      <c r="M5" s="12"/>
      <c r="N5" s="11">
        <v>11</v>
      </c>
      <c r="O5" s="21" t="s">
        <v>21</v>
      </c>
      <c r="P5" s="12"/>
      <c r="Q5" s="11">
        <v>12</v>
      </c>
      <c r="R5" s="21" t="s">
        <v>21</v>
      </c>
      <c r="S5" s="12"/>
      <c r="T5" s="11">
        <v>1</v>
      </c>
      <c r="U5" s="26" t="s">
        <v>26</v>
      </c>
      <c r="V5" s="12"/>
      <c r="W5" s="11">
        <v>2</v>
      </c>
      <c r="X5" s="26" t="s">
        <v>26</v>
      </c>
      <c r="Y5" s="12"/>
      <c r="Z5" s="11">
        <v>3</v>
      </c>
      <c r="AA5" s="21" t="s">
        <v>26</v>
      </c>
    </row>
    <row r="6" spans="1:27" ht="4.5" customHeight="1" thickBot="1" x14ac:dyDescent="0.2">
      <c r="A6" s="13"/>
      <c r="B6" s="14"/>
      <c r="C6" s="25"/>
      <c r="D6" s="13"/>
      <c r="E6" s="14"/>
      <c r="F6" s="25"/>
      <c r="G6" s="13"/>
      <c r="H6" s="14"/>
      <c r="I6" s="25"/>
      <c r="J6" s="13"/>
      <c r="K6" s="14"/>
      <c r="L6" s="25"/>
      <c r="M6" s="13"/>
      <c r="N6" s="14"/>
      <c r="O6" s="25"/>
      <c r="P6" s="13"/>
      <c r="Q6" s="14"/>
      <c r="R6" s="25"/>
      <c r="S6" s="13"/>
      <c r="T6" s="14"/>
      <c r="U6" s="22"/>
      <c r="V6" s="13"/>
      <c r="W6" s="14"/>
      <c r="X6" s="22"/>
      <c r="Y6" s="13"/>
      <c r="Z6" s="14"/>
      <c r="AA6" s="25"/>
    </row>
    <row r="7" spans="1:27" ht="21" customHeight="1" x14ac:dyDescent="0.15">
      <c r="A7" s="1">
        <f>DATE($B$4+2018, $B$5, 1)</f>
        <v>45839</v>
      </c>
      <c r="B7" s="2" t="str">
        <f>IF(A7&lt;&gt;"",IF(WEEKDAY(A7)=1,"日",IF(WEEKDAY(A7)=2,"月",IF(WEEKDAY(A7)=3,"火",IF(WEEKDAY(A7)=4,"水",IF(WEEKDAY(A7)=5,"木",IF(WEEKDAY(A7)=6,"金","土")))))),"")</f>
        <v>火</v>
      </c>
      <c r="C7" s="68" t="str">
        <f>IFERROR(VLOOKUP(A7,HOL!$A:$B,2,FALSE),"")</f>
        <v/>
      </c>
      <c r="D7" s="39">
        <f>DATE($E$4+2018, $E$5, 1)</f>
        <v>45870</v>
      </c>
      <c r="E7" s="40" t="str">
        <f>IF(D7&lt;&gt;"",IF(WEEKDAY(D7)=1,"日",IF(WEEKDAY(D7)=2,"月",IF(WEEKDAY(D7)=3,"火",IF(WEEKDAY(D7)=4,"水",IF(WEEKDAY(D7)=5,"木",IF(WEEKDAY(D7)=6,"金","土")))))),"")</f>
        <v>金</v>
      </c>
      <c r="F7" s="68" t="str">
        <f>IFERROR(VLOOKUP(D7,HOL!$A:$B,2,FALSE),"")</f>
        <v/>
      </c>
      <c r="G7" s="39">
        <f>DATE($H$4+2018, $H$5, 1)</f>
        <v>45901</v>
      </c>
      <c r="H7" s="40" t="str">
        <f>IF(G7&lt;&gt;"",IF(WEEKDAY(G7)=1,"日",IF(WEEKDAY(G7)=2,"月",IF(WEEKDAY(G7)=3,"火",IF(WEEKDAY(G7)=4,"水",IF(WEEKDAY(G7)=5,"木",IF(WEEKDAY(G7)=6,"金","土")))))),"")</f>
        <v>月</v>
      </c>
      <c r="I7" s="38" t="str">
        <f>IFERROR(VLOOKUP(G7,HOL!$A:$B,2,FALSE),"")</f>
        <v/>
      </c>
      <c r="J7" s="1">
        <f>DATE($K$4+2018, $K$5, 1)</f>
        <v>45931</v>
      </c>
      <c r="K7" s="2" t="str">
        <f>IF(J7&lt;&gt;"",IF(WEEKDAY(J7)=1,"日",IF(WEEKDAY(J7)=2,"月",IF(WEEKDAY(J7)=3,"火",IF(WEEKDAY(J7)=4,"水",IF(WEEKDAY(J7)=5,"木",IF(WEEKDAY(J7)=6,"金","土")))))),"")</f>
        <v>水</v>
      </c>
      <c r="L7" s="38" t="str">
        <f>IFERROR(VLOOKUP(J7,HOL!$A:$B,2,FALSE),"")</f>
        <v/>
      </c>
      <c r="M7" s="39">
        <f>DATE($N$4+2018, $N$5, 1)</f>
        <v>45962</v>
      </c>
      <c r="N7" s="40" t="str">
        <f>IF(M7&lt;&gt;"",IF(WEEKDAY(M7)=1,"日",IF(WEEKDAY(M7)=2,"月",IF(WEEKDAY(M7)=3,"火",IF(WEEKDAY(M7)=4,"水",IF(WEEKDAY(M7)=5,"木",IF(WEEKDAY(M7)=6,"金","土")))))),"")</f>
        <v>土</v>
      </c>
      <c r="O7" s="38" t="str">
        <f>IFERROR(VLOOKUP(M7,HOL!$A:$B,2,FALSE),"")</f>
        <v/>
      </c>
      <c r="P7" s="39">
        <f>DATE($Q$4+2018, $Q$5, 1)</f>
        <v>45992</v>
      </c>
      <c r="Q7" s="40" t="str">
        <f>IF(P7&lt;&gt;"",IF(WEEKDAY(P7)=1,"日",IF(WEEKDAY(P7)=2,"月",IF(WEEKDAY(P7)=3,"火",IF(WEEKDAY(P7)=4,"水",IF(WEEKDAY(P7)=5,"木",IF(WEEKDAY(P7)=6,"金","土")))))),"")</f>
        <v>月</v>
      </c>
      <c r="R7" s="41" t="str">
        <f>IFERROR(VLOOKUP(P7,HOL!$A:$B,2,FALSE),"")</f>
        <v/>
      </c>
      <c r="S7" s="73">
        <f>DATE($T$4+2018, $T$5, 1)</f>
        <v>46023</v>
      </c>
      <c r="T7" s="74" t="str">
        <f>IF(S7&lt;&gt;"",IF(WEEKDAY(S7)=1,"日",IF(WEEKDAY(S7)=2,"月",IF(WEEKDAY(S7)=3,"火",IF(WEEKDAY(S7)=4,"水",IF(WEEKDAY(S7)=5,"木",IF(WEEKDAY(S7)=6,"金","土")))))),"")</f>
        <v>木</v>
      </c>
      <c r="U7" s="75" t="s">
        <v>25</v>
      </c>
      <c r="V7" s="1">
        <f>DATE($W$4+2018, $W$5, 1)</f>
        <v>46054</v>
      </c>
      <c r="W7" s="2" t="str">
        <f>IF(V7&lt;&gt;"",IF(WEEKDAY(V7)=1,"日",IF(WEEKDAY(V7)=2,"月",IF(WEEKDAY(V7)=3,"火",IF(WEEKDAY(V7)=4,"水",IF(WEEKDAY(V7)=5,"木",IF(WEEKDAY(V7)=6,"金","土")))))),"")</f>
        <v>日</v>
      </c>
      <c r="X7" s="55" t="str">
        <f>IFERROR(VLOOKUP(V7,HOL!$A:$B,2,FALSE),"")</f>
        <v/>
      </c>
      <c r="Y7" s="1">
        <f>DATE($Z$4+2018, $Z$5, 1)</f>
        <v>46082</v>
      </c>
      <c r="Z7" s="2" t="str">
        <f>IF(Y7&lt;&gt;"",IF(WEEKDAY(Y7)=1,"日",IF(WEEKDAY(Y7)=2,"月",IF(WEEKDAY(Y7)=3,"火",IF(WEEKDAY(Y7)=4,"水",IF(WEEKDAY(Y7)=5,"木",IF(WEEKDAY(Y7)=6,"金","土")))))),"")</f>
        <v>日</v>
      </c>
      <c r="AA7" s="35" t="str">
        <f>IFERROR(VLOOKUP(Y7,HOL!$A:$B,2,FALSE),"")</f>
        <v/>
      </c>
    </row>
    <row r="8" spans="1:27" ht="21" customHeight="1" x14ac:dyDescent="0.15">
      <c r="A8" s="3">
        <f>DATE($B$4+2018, $B$5, 2)</f>
        <v>45840</v>
      </c>
      <c r="B8" s="4" t="str">
        <f t="shared" ref="B8:B37" si="0">IF(A8&lt;&gt;"",IF(WEEKDAY(A8)=1,"日",IF(WEEKDAY(A8)=2,"月",IF(WEEKDAY(A8)=3,"火",IF(WEEKDAY(A8)=4,"水",IF(WEEKDAY(A8)=5,"木",IF(WEEKDAY(A8)=6,"金","土")))))),"")</f>
        <v>水</v>
      </c>
      <c r="C8" s="69" t="str">
        <f>IFERROR(VLOOKUP(A8,HOL!$A:$B,2,FALSE),"")</f>
        <v/>
      </c>
      <c r="D8" s="42">
        <f>DATE($E$4+2018, $E$5, 2)</f>
        <v>45871</v>
      </c>
      <c r="E8" s="43" t="str">
        <f t="shared" ref="E8:E37" si="1">IF(D8&lt;&gt;"",IF(WEEKDAY(D8)=1,"日",IF(WEEKDAY(D8)=2,"月",IF(WEEKDAY(D8)=3,"火",IF(WEEKDAY(D8)=4,"水",IF(WEEKDAY(D8)=5,"木",IF(WEEKDAY(D8)=6,"金","土")))))),"")</f>
        <v>土</v>
      </c>
      <c r="F8" s="37" t="str">
        <f>IFERROR(VLOOKUP(D8,HOL!$A:$B,2,FALSE),"")</f>
        <v/>
      </c>
      <c r="G8" s="42">
        <f>DATE($H$4+2018, $H$5, 2)</f>
        <v>45902</v>
      </c>
      <c r="H8" s="43" t="str">
        <f t="shared" ref="H8:H36" si="2">IF(G8&lt;&gt;"",IF(WEEKDAY(G8)=1,"日",IF(WEEKDAY(G8)=2,"月",IF(WEEKDAY(G8)=3,"火",IF(WEEKDAY(G8)=4,"水",IF(WEEKDAY(G8)=5,"木",IF(WEEKDAY(G8)=6,"金","土")))))),"")</f>
        <v>火</v>
      </c>
      <c r="I8" s="69" t="str">
        <f>IFERROR(VLOOKUP(G8,HOL!$A:$B,2,FALSE),"")</f>
        <v/>
      </c>
      <c r="J8" s="3">
        <f>DATE($K$4+2018, $K$5, 2)</f>
        <v>45932</v>
      </c>
      <c r="K8" s="4" t="str">
        <f t="shared" ref="K8:K37" si="3">IF(J8&lt;&gt;"",IF(WEEKDAY(J8)=1,"日",IF(WEEKDAY(J8)=2,"月",IF(WEEKDAY(J8)=3,"火",IF(WEEKDAY(J8)=4,"水",IF(WEEKDAY(J8)=5,"木",IF(WEEKDAY(J8)=6,"金","土")))))),"")</f>
        <v>木</v>
      </c>
      <c r="L8" s="37" t="str">
        <f>IFERROR(VLOOKUP(J8,HOL!$A:$B,2,FALSE),"")</f>
        <v/>
      </c>
      <c r="M8" s="42">
        <f>DATE($N$4+2018, $N$5, 2)</f>
        <v>45963</v>
      </c>
      <c r="N8" s="43" t="str">
        <f t="shared" ref="N8:N37" si="4">IF(M8&lt;&gt;"",IF(WEEKDAY(M8)=1,"日",IF(WEEKDAY(M8)=2,"月",IF(WEEKDAY(M8)=3,"火",IF(WEEKDAY(M8)=4,"水",IF(WEEKDAY(M8)=5,"木",IF(WEEKDAY(M8)=6,"金","土")))))),"")</f>
        <v>日</v>
      </c>
      <c r="O8" s="37" t="str">
        <f>IFERROR(VLOOKUP(M8,HOL!$A:$B,2,FALSE),"")</f>
        <v/>
      </c>
      <c r="P8" s="42">
        <f>DATE($Q$4+2018, $Q$5, 2)</f>
        <v>45993</v>
      </c>
      <c r="Q8" s="43" t="str">
        <f t="shared" ref="Q8:Q37" si="5">IF(P8&lt;&gt;"",IF(WEEKDAY(P8)=1,"日",IF(WEEKDAY(P8)=2,"月",IF(WEEKDAY(P8)=3,"火",IF(WEEKDAY(P8)=4,"水",IF(WEEKDAY(P8)=5,"木",IF(WEEKDAY(P8)=6,"金","土")))))),"")</f>
        <v>火</v>
      </c>
      <c r="R8" s="44" t="str">
        <f>IFERROR(VLOOKUP(P8,HOL!$A:$B,2,FALSE),"")</f>
        <v/>
      </c>
      <c r="S8" s="56">
        <f>DATE($T$4+2018, $T$5,2)</f>
        <v>46024</v>
      </c>
      <c r="T8" s="76" t="str">
        <f t="shared" ref="T8:T34" si="6">IF(S8&lt;&gt;"",IF(WEEKDAY(S8)=1,"日",IF(WEEKDAY(S8)=2,"月",IF(WEEKDAY(S8)=3,"火",IF(WEEKDAY(S8)=4,"水",IF(WEEKDAY(S8)=5,"木",IF(WEEKDAY(S8)=6,"金","土")))))),"")</f>
        <v>金</v>
      </c>
      <c r="U8" s="59" t="s">
        <v>14</v>
      </c>
      <c r="V8" s="3">
        <f>DATE($W$4+2018, $W$5, 2)</f>
        <v>46055</v>
      </c>
      <c r="W8" s="4" t="str">
        <f t="shared" ref="W8:W37" si="7">IF(V8&lt;&gt;"",IF(WEEKDAY(V8)=1,"日",IF(WEEKDAY(V8)=2,"月",IF(WEEKDAY(V8)=3,"火",IF(WEEKDAY(V8)=4,"水",IF(WEEKDAY(V8)=5,"木",IF(WEEKDAY(V8)=6,"金","土")))))),"")</f>
        <v>月</v>
      </c>
      <c r="X8" s="52" t="str">
        <f>IFERROR(VLOOKUP(V8,HOL!$A:$B,2,FALSE),"")</f>
        <v/>
      </c>
      <c r="Y8" s="3">
        <f>DATE($Z$4+2018, $Z$5,2)</f>
        <v>46083</v>
      </c>
      <c r="Z8" s="4" t="str">
        <f t="shared" ref="Z8:Z37" si="8">IF(Y8&lt;&gt;"",IF(WEEKDAY(Y8)=1,"日",IF(WEEKDAY(Y8)=2,"月",IF(WEEKDAY(Y8)=3,"火",IF(WEEKDAY(Y8)=4,"水",IF(WEEKDAY(Y8)=5,"木",IF(WEEKDAY(Y8)=6,"金","土")))))),"")</f>
        <v>月</v>
      </c>
      <c r="AA8" s="44" t="str">
        <f>IFERROR(VLOOKUP(Y8,HOL!$A:$B,2,FALSE),"")</f>
        <v/>
      </c>
    </row>
    <row r="9" spans="1:27" ht="21" customHeight="1" x14ac:dyDescent="0.15">
      <c r="A9" s="3">
        <f>DATE($B$4+2018, $B$5, 3)</f>
        <v>45841</v>
      </c>
      <c r="B9" s="4" t="str">
        <f t="shared" si="0"/>
        <v>木</v>
      </c>
      <c r="C9" s="69"/>
      <c r="D9" s="42">
        <f>DATE($E$4+2018, $E$5, 3)</f>
        <v>45872</v>
      </c>
      <c r="E9" s="43" t="str">
        <f t="shared" si="1"/>
        <v>日</v>
      </c>
      <c r="F9" s="37"/>
      <c r="G9" s="42">
        <f>DATE($H$4+2018, $H$5, 3)</f>
        <v>45903</v>
      </c>
      <c r="H9" s="43" t="str">
        <f t="shared" si="2"/>
        <v>水</v>
      </c>
      <c r="I9" s="69" t="str">
        <f>IFERROR(VLOOKUP(G9,HOL!$A:$B,2,FALSE),"")</f>
        <v/>
      </c>
      <c r="J9" s="3">
        <f>DATE($K$4+2018, $K$5, 3)</f>
        <v>45933</v>
      </c>
      <c r="K9" s="4" t="str">
        <f t="shared" si="3"/>
        <v>金</v>
      </c>
      <c r="L9" s="37" t="str">
        <f>IFERROR(VLOOKUP(J9,HOL!$A:$B,2,FALSE),"")</f>
        <v/>
      </c>
      <c r="M9" s="56">
        <f>DATE($N$4+2018, $N$5, 3)</f>
        <v>45964</v>
      </c>
      <c r="N9" s="57" t="str">
        <f t="shared" si="4"/>
        <v>月</v>
      </c>
      <c r="O9" s="58" t="str">
        <f>IFERROR(VLOOKUP(M9,HOL!$A:$B,2,FALSE),"")</f>
        <v>文化の日</v>
      </c>
      <c r="P9" s="42">
        <f>DATE($Q$4+2018, $Q$5, 3)</f>
        <v>45994</v>
      </c>
      <c r="Q9" s="43" t="str">
        <f t="shared" si="5"/>
        <v>水</v>
      </c>
      <c r="R9" s="44" t="str">
        <f>IFERROR(VLOOKUP(P9,HOL!$A:$B,2,FALSE),"")</f>
        <v/>
      </c>
      <c r="S9" s="3">
        <f>DATE($T$4+2018, $T$5,3)</f>
        <v>46025</v>
      </c>
      <c r="T9" s="32" t="str">
        <f t="shared" si="6"/>
        <v>土</v>
      </c>
      <c r="U9" s="59" t="s">
        <v>14</v>
      </c>
      <c r="V9" s="3">
        <f>DATE($W$4+2018, $W$5, 3)</f>
        <v>46056</v>
      </c>
      <c r="W9" s="4" t="str">
        <f t="shared" si="7"/>
        <v>火</v>
      </c>
      <c r="X9" s="52" t="str">
        <f>IFERROR(VLOOKUP(V9,HOL!$A:$B,2,FALSE),"")</f>
        <v/>
      </c>
      <c r="Y9" s="42">
        <f>DATE($Z$4+2018, $Z$5, 3)</f>
        <v>46084</v>
      </c>
      <c r="Z9" s="43" t="str">
        <f t="shared" si="8"/>
        <v>火</v>
      </c>
      <c r="AA9" s="44" t="str">
        <f>IFERROR(VLOOKUP(Y9,HOL!$A:$B,2,FALSE),"")</f>
        <v/>
      </c>
    </row>
    <row r="10" spans="1:27" ht="21" customHeight="1" x14ac:dyDescent="0.15">
      <c r="A10" s="3">
        <f>DATE($B$4+2018, $B$5, 4)</f>
        <v>45842</v>
      </c>
      <c r="B10" s="4" t="str">
        <f t="shared" si="0"/>
        <v>金</v>
      </c>
      <c r="C10" s="69"/>
      <c r="D10" s="42">
        <f>DATE($E$4+2018, $E$5, 4)</f>
        <v>45873</v>
      </c>
      <c r="E10" s="43" t="str">
        <f t="shared" si="1"/>
        <v>月</v>
      </c>
      <c r="F10" s="37"/>
      <c r="G10" s="42">
        <f>DATE($H$4+2018, $H$5, 4)</f>
        <v>45904</v>
      </c>
      <c r="H10" s="43" t="str">
        <f t="shared" si="2"/>
        <v>木</v>
      </c>
      <c r="I10" s="69" t="str">
        <f>IFERROR(VLOOKUP(G10,HOL!$A:$B,2,FALSE),"")</f>
        <v/>
      </c>
      <c r="J10" s="3">
        <f>DATE($K$4+2018, $K$5, 4)</f>
        <v>45934</v>
      </c>
      <c r="K10" s="4" t="str">
        <f t="shared" si="3"/>
        <v>土</v>
      </c>
      <c r="L10" s="37" t="str">
        <f>IFERROR(VLOOKUP(J10,HOL!$A:$B,2,FALSE),"")</f>
        <v/>
      </c>
      <c r="M10" s="62">
        <f>DATE($N$4+2018, $N$5, 4)</f>
        <v>45965</v>
      </c>
      <c r="N10" s="63" t="str">
        <f t="shared" si="4"/>
        <v>火</v>
      </c>
      <c r="O10" s="37" t="str">
        <f>IFERROR(VLOOKUP(M10,HOL!$A:$B,2,FALSE),"")</f>
        <v/>
      </c>
      <c r="P10" s="42">
        <f>DATE($Q$4+2018, $Q$5, 4)</f>
        <v>45995</v>
      </c>
      <c r="Q10" s="43" t="str">
        <f t="shared" si="5"/>
        <v>木</v>
      </c>
      <c r="R10" s="44" t="str">
        <f>IFERROR(VLOOKUP(P10,HOL!$A:$B,2,FALSE),"")</f>
        <v/>
      </c>
      <c r="S10" s="3">
        <f>DATE($T$4+2018, $T$5, 4)</f>
        <v>46026</v>
      </c>
      <c r="T10" s="32" t="str">
        <f t="shared" si="6"/>
        <v>日</v>
      </c>
      <c r="U10" s="33" t="str">
        <f>IFERROR(VLOOKUP(S10,HOL!$A:$B,2,FALSE),"")</f>
        <v/>
      </c>
      <c r="V10" s="3">
        <f>DATE($W$4+2018, $W$5, 4)</f>
        <v>46057</v>
      </c>
      <c r="W10" s="4" t="str">
        <f t="shared" si="7"/>
        <v>水</v>
      </c>
      <c r="X10" s="44" t="str">
        <f>IFERROR(VLOOKUP(V10,HOL!$A:$B,2,FALSE),"")</f>
        <v/>
      </c>
      <c r="Y10" s="42">
        <f>DATE($Z$4+2018, $Z$5, 4)</f>
        <v>46085</v>
      </c>
      <c r="Z10" s="43" t="str">
        <f t="shared" si="8"/>
        <v>水</v>
      </c>
      <c r="AA10" s="44" t="str">
        <f>IFERROR(VLOOKUP(Y10,HOL!$A:$B,2,FALSE),"")</f>
        <v/>
      </c>
    </row>
    <row r="11" spans="1:27" ht="21" customHeight="1" x14ac:dyDescent="0.15">
      <c r="A11" s="3">
        <f>DATE($B$4+2018, $B$5, 5)</f>
        <v>45843</v>
      </c>
      <c r="B11" s="4" t="str">
        <f t="shared" si="0"/>
        <v>土</v>
      </c>
      <c r="C11" s="37"/>
      <c r="D11" s="42">
        <f>DATE($E$4+2018, $E$5,5)</f>
        <v>45874</v>
      </c>
      <c r="E11" s="43" t="str">
        <f t="shared" si="1"/>
        <v>火</v>
      </c>
      <c r="F11" s="69"/>
      <c r="G11" s="42">
        <f>DATE($H$4+2018, $H$5, 5)</f>
        <v>45905</v>
      </c>
      <c r="H11" s="43" t="str">
        <f t="shared" si="2"/>
        <v>金</v>
      </c>
      <c r="I11" s="69" t="str">
        <f>IFERROR(VLOOKUP(G11,HOL!$A:$B,2,FALSE),"")</f>
        <v/>
      </c>
      <c r="J11" s="3">
        <f>DATE($K$4+2018, $K$5, 5)</f>
        <v>45935</v>
      </c>
      <c r="K11" s="4" t="str">
        <f t="shared" si="3"/>
        <v>日</v>
      </c>
      <c r="L11" s="37" t="str">
        <f>IFERROR(VLOOKUP(J11,HOL!$A:$B,2,FALSE),"")</f>
        <v/>
      </c>
      <c r="M11" s="42">
        <f>DATE($N$4+2018, $N$5, 5)</f>
        <v>45966</v>
      </c>
      <c r="N11" s="43" t="str">
        <f t="shared" si="4"/>
        <v>水</v>
      </c>
      <c r="O11" s="37" t="str">
        <f>IFERROR(VLOOKUP(M11,HOL!$A:$B,2,FALSE),"")</f>
        <v/>
      </c>
      <c r="P11" s="42">
        <f>DATE($Q$4+2018, $Q$5, 5)</f>
        <v>45996</v>
      </c>
      <c r="Q11" s="43" t="str">
        <f t="shared" si="5"/>
        <v>金</v>
      </c>
      <c r="R11" s="44" t="str">
        <f>IFERROR(VLOOKUP(P11,HOL!$A:$B,2,FALSE),"")</f>
        <v/>
      </c>
      <c r="S11" s="3">
        <f>DATE($T$4+2018, $T$5, 5)</f>
        <v>46027</v>
      </c>
      <c r="T11" s="32" t="str">
        <f t="shared" si="6"/>
        <v>月</v>
      </c>
      <c r="U11" s="33" t="str">
        <f>IFERROR(VLOOKUP(S11,HOL!$A:$B,2,FALSE),"")</f>
        <v/>
      </c>
      <c r="V11" s="3">
        <f>DATE($W$4+2018, $W$5, 5)</f>
        <v>46058</v>
      </c>
      <c r="W11" s="4" t="str">
        <f t="shared" si="7"/>
        <v>木</v>
      </c>
      <c r="X11" s="44" t="str">
        <f>IFERROR(VLOOKUP(V11,HOL!$A:$B,2,FALSE),"")</f>
        <v/>
      </c>
      <c r="Y11" s="42">
        <f>DATE($Z$4+2018, $Z$5, 5)</f>
        <v>46086</v>
      </c>
      <c r="Z11" s="43" t="str">
        <f t="shared" si="8"/>
        <v>木</v>
      </c>
      <c r="AA11" s="44" t="str">
        <f>IFERROR(VLOOKUP(Y11,HOL!$A:$B,2,FALSE),"")</f>
        <v/>
      </c>
    </row>
    <row r="12" spans="1:27" ht="21" customHeight="1" x14ac:dyDescent="0.15">
      <c r="A12" s="3">
        <f>DATE($B$4+2018, $B$5, 6)</f>
        <v>45844</v>
      </c>
      <c r="B12" s="4" t="str">
        <f t="shared" si="0"/>
        <v>日</v>
      </c>
      <c r="C12" s="37"/>
      <c r="D12" s="42">
        <f>DATE($E$4+2018, $E$5, 6)</f>
        <v>45875</v>
      </c>
      <c r="E12" s="43" t="str">
        <f t="shared" si="1"/>
        <v>水</v>
      </c>
      <c r="F12" s="69"/>
      <c r="G12" s="42">
        <f>DATE($H$4+2018, $H$5, 6)</f>
        <v>45906</v>
      </c>
      <c r="H12" s="43" t="str">
        <f t="shared" si="2"/>
        <v>土</v>
      </c>
      <c r="I12" s="37" t="str">
        <f>IFERROR(VLOOKUP(G12,HOL!$A:$B,2,FALSE),"")</f>
        <v/>
      </c>
      <c r="J12" s="3">
        <f>DATE($K$4+2018, $K$5, 6)</f>
        <v>45936</v>
      </c>
      <c r="K12" s="4" t="str">
        <f t="shared" si="3"/>
        <v>月</v>
      </c>
      <c r="L12" s="37" t="str">
        <f>IFERROR(VLOOKUP(J12,HOL!$A:$B,2,FALSE),"")</f>
        <v/>
      </c>
      <c r="M12" s="42">
        <f>DATE($N$4+2018, $N$5, 6)</f>
        <v>45967</v>
      </c>
      <c r="N12" s="43" t="str">
        <f t="shared" si="4"/>
        <v>木</v>
      </c>
      <c r="O12" s="37" t="str">
        <f>IFERROR(VLOOKUP(M12,HOL!$A:$B,2,FALSE),"")</f>
        <v/>
      </c>
      <c r="P12" s="42">
        <f>DATE($Q$4+2018, $Q$5, 6)</f>
        <v>45997</v>
      </c>
      <c r="Q12" s="43" t="str">
        <f t="shared" si="5"/>
        <v>土</v>
      </c>
      <c r="R12" s="44" t="str">
        <f>IFERROR(VLOOKUP(P12,HOL!$A:$B,2,FALSE),"")</f>
        <v/>
      </c>
      <c r="S12" s="3">
        <f>DATE($T$4+2018, $T$5, 6)</f>
        <v>46028</v>
      </c>
      <c r="T12" s="32" t="str">
        <f t="shared" si="6"/>
        <v>火</v>
      </c>
      <c r="U12" s="33" t="str">
        <f>IFERROR(VLOOKUP(S12,HOL!$A:$B,2,FALSE),"")</f>
        <v/>
      </c>
      <c r="V12" s="3">
        <f>DATE($W$4+2018, $W$5, 6)</f>
        <v>46059</v>
      </c>
      <c r="W12" s="4" t="str">
        <f t="shared" si="7"/>
        <v>金</v>
      </c>
      <c r="Y12" s="42">
        <f>DATE($Z$4+2018, $Z$5, 6)</f>
        <v>46087</v>
      </c>
      <c r="Z12" s="43" t="str">
        <f t="shared" si="8"/>
        <v>金</v>
      </c>
      <c r="AA12" s="44" t="str">
        <f>IFERROR(VLOOKUP(Y12,HOL!$A:$B,2,FALSE),"")</f>
        <v/>
      </c>
    </row>
    <row r="13" spans="1:27" ht="21" customHeight="1" x14ac:dyDescent="0.15">
      <c r="A13" s="3">
        <f>DATE($B$4+2018, $B$5, 7)</f>
        <v>45845</v>
      </c>
      <c r="B13" s="4" t="str">
        <f t="shared" si="0"/>
        <v>月</v>
      </c>
      <c r="C13" s="37"/>
      <c r="D13" s="42">
        <f>DATE($E$4+2018, $E$5, 7)</f>
        <v>45876</v>
      </c>
      <c r="E13" s="43" t="str">
        <f t="shared" si="1"/>
        <v>木</v>
      </c>
      <c r="F13" s="69"/>
      <c r="G13" s="42">
        <f>DATE($H$4+2018, $H$5, 7)</f>
        <v>45907</v>
      </c>
      <c r="H13" s="43" t="str">
        <f t="shared" si="2"/>
        <v>日</v>
      </c>
      <c r="I13" s="37" t="str">
        <f>IFERROR(VLOOKUP(G13,HOL!$A:$B,2,FALSE),"")</f>
        <v/>
      </c>
      <c r="J13" s="3">
        <f>DATE($K$4+2018, $K$5, 7)</f>
        <v>45937</v>
      </c>
      <c r="K13" s="4" t="str">
        <f t="shared" si="3"/>
        <v>火</v>
      </c>
      <c r="L13" s="37" t="str">
        <f>IFERROR(VLOOKUP(J13,HOL!$A:$B,2,FALSE),"")</f>
        <v/>
      </c>
      <c r="M13" s="42">
        <f>DATE($N$4+2018, $N$5, 7)</f>
        <v>45968</v>
      </c>
      <c r="N13" s="43" t="str">
        <f t="shared" si="4"/>
        <v>金</v>
      </c>
      <c r="O13" s="37" t="str">
        <f>IFERROR(VLOOKUP(M13,HOL!$A:$B,2,FALSE),"")</f>
        <v/>
      </c>
      <c r="P13" s="42">
        <f>DATE($Q$4+2018, $Q$5, 7)</f>
        <v>45998</v>
      </c>
      <c r="Q13" s="43" t="str">
        <f t="shared" si="5"/>
        <v>日</v>
      </c>
      <c r="R13" s="44" t="str">
        <f>IFERROR(VLOOKUP(P13,HOL!$A:$B,2,FALSE),"")</f>
        <v/>
      </c>
      <c r="S13" s="3">
        <f>DATE($T$4+2018, $T$5,7)</f>
        <v>46029</v>
      </c>
      <c r="T13" s="4" t="str">
        <f t="shared" si="6"/>
        <v>水</v>
      </c>
      <c r="U13" s="71" t="str">
        <f>IFERROR(VLOOKUP(S13,HOL!$A:$B,2,FALSE),"")</f>
        <v/>
      </c>
      <c r="V13" s="3">
        <f>DATE($W$4+2018, $W$5, 7)</f>
        <v>46060</v>
      </c>
      <c r="W13" s="4" t="str">
        <f t="shared" si="7"/>
        <v>土</v>
      </c>
      <c r="X13" s="54" t="str">
        <f>IFERROR(VLOOKUP(V13,HOL!$A:$B,2,FALSE),"")</f>
        <v/>
      </c>
      <c r="Y13" s="42">
        <f>DATE($Z$4+2018, $Z$5, 7)</f>
        <v>46088</v>
      </c>
      <c r="Z13" s="43" t="str">
        <f t="shared" si="8"/>
        <v>土</v>
      </c>
      <c r="AA13" s="36" t="str">
        <f>IFERROR(VLOOKUP(Y13,HOL!$A:$B,2,FALSE),"")</f>
        <v/>
      </c>
    </row>
    <row r="14" spans="1:27" ht="21" customHeight="1" x14ac:dyDescent="0.15">
      <c r="A14" s="3">
        <f>DATE($B$4+2018, $B$5, 8)</f>
        <v>45846</v>
      </c>
      <c r="B14" s="4" t="str">
        <f t="shared" si="0"/>
        <v>火</v>
      </c>
      <c r="C14" s="69"/>
      <c r="D14" s="42">
        <f>DATE($E$4+2018, $E$5, 8)</f>
        <v>45877</v>
      </c>
      <c r="E14" s="43" t="str">
        <f t="shared" si="1"/>
        <v>金</v>
      </c>
      <c r="F14" s="69"/>
      <c r="G14" s="42">
        <f>DATE($H$4+2018, $H$5, 8)</f>
        <v>45908</v>
      </c>
      <c r="H14" s="43" t="str">
        <f t="shared" si="2"/>
        <v>月</v>
      </c>
      <c r="I14" s="37" t="str">
        <f>IFERROR(VLOOKUP(G14,HOL!$A:$B,2,FALSE),"")</f>
        <v/>
      </c>
      <c r="J14" s="3">
        <f>DATE($K$4+2018, $K$5, 8)</f>
        <v>45938</v>
      </c>
      <c r="K14" s="4" t="str">
        <f t="shared" si="3"/>
        <v>水</v>
      </c>
      <c r="L14" s="37" t="str">
        <f>IFERROR(VLOOKUP(J14,HOL!$A:$B,2,FALSE),"")</f>
        <v/>
      </c>
      <c r="M14" s="42">
        <f>DATE($N$4+2018, $N$5, 8)</f>
        <v>45969</v>
      </c>
      <c r="N14" s="43" t="str">
        <f t="shared" si="4"/>
        <v>土</v>
      </c>
      <c r="O14" s="37" t="str">
        <f>IFERROR(VLOOKUP(M14,HOL!$A:$B,2,FALSE),"")</f>
        <v/>
      </c>
      <c r="P14" s="42">
        <f>DATE($Q$4+2018, $Q$5, 8)</f>
        <v>45999</v>
      </c>
      <c r="Q14" s="43" t="str">
        <f t="shared" si="5"/>
        <v>月</v>
      </c>
      <c r="R14" s="44" t="str">
        <f>IFERROR(VLOOKUP(P14,HOL!$A:$B,2,FALSE),"")</f>
        <v/>
      </c>
      <c r="S14" s="3">
        <f>DATE($T$4+2018, $T$5, 8)</f>
        <v>46030</v>
      </c>
      <c r="T14" s="4" t="str">
        <f t="shared" si="6"/>
        <v>木</v>
      </c>
      <c r="U14" s="37" t="str">
        <f>IFERROR(VLOOKUP(S14,HOL!$A:$B,2,FALSE),"")</f>
        <v/>
      </c>
      <c r="V14" s="3">
        <f>DATE($W$4+2018, $W$5, 8)</f>
        <v>46061</v>
      </c>
      <c r="W14" s="4" t="str">
        <f t="shared" si="7"/>
        <v>日</v>
      </c>
      <c r="X14" s="52" t="str">
        <f>IFERROR(VLOOKUP(V14,HOL!$A:$B,2,FALSE),"")</f>
        <v/>
      </c>
      <c r="Y14" s="42">
        <f>DATE($Z$4+2018, $Z$5, 8)</f>
        <v>46089</v>
      </c>
      <c r="Z14" s="43" t="str">
        <f t="shared" si="8"/>
        <v>日</v>
      </c>
      <c r="AA14" s="44" t="str">
        <f>IFERROR(VLOOKUP(Y14,HOL!$A:$B,2,FALSE),"")</f>
        <v/>
      </c>
    </row>
    <row r="15" spans="1:27" ht="21" customHeight="1" x14ac:dyDescent="0.15">
      <c r="A15" s="3">
        <f>DATE($B$4+2018, $B$5,9)</f>
        <v>45847</v>
      </c>
      <c r="B15" s="4" t="str">
        <f t="shared" si="0"/>
        <v>水</v>
      </c>
      <c r="C15" s="69"/>
      <c r="D15" s="42">
        <f>DATE($E$4+2018, $E$5, 9)</f>
        <v>45878</v>
      </c>
      <c r="E15" s="43" t="str">
        <f t="shared" si="1"/>
        <v>土</v>
      </c>
      <c r="F15" s="37"/>
      <c r="G15" s="42">
        <f>DATE($H$4+2018, $H$5, 9)</f>
        <v>45909</v>
      </c>
      <c r="H15" s="43" t="str">
        <f t="shared" si="2"/>
        <v>火</v>
      </c>
      <c r="I15" s="69" t="str">
        <f>IFERROR(VLOOKUP(G15,HOL!$A:$B,2,FALSE),"")</f>
        <v/>
      </c>
      <c r="J15" s="3">
        <f>DATE($K$4+2018, $K$5, 9)</f>
        <v>45939</v>
      </c>
      <c r="K15" s="4" t="str">
        <f t="shared" si="3"/>
        <v>木</v>
      </c>
      <c r="L15" s="37" t="str">
        <f>IFERROR(VLOOKUP(J15,HOL!$A:$B,2,FALSE),"")</f>
        <v/>
      </c>
      <c r="M15" s="42">
        <f>DATE($N$4+2018, $N$5, 9)</f>
        <v>45970</v>
      </c>
      <c r="N15" s="43" t="str">
        <f t="shared" si="4"/>
        <v>日</v>
      </c>
      <c r="O15" s="37" t="str">
        <f>IFERROR(VLOOKUP(M15,HOL!$A:$B,2,FALSE),"")</f>
        <v/>
      </c>
      <c r="P15" s="42">
        <f>DATE($Q$4+2018, $Q$5, 9)</f>
        <v>46000</v>
      </c>
      <c r="Q15" s="43" t="str">
        <f t="shared" si="5"/>
        <v>火</v>
      </c>
      <c r="R15" s="44" t="str">
        <f>IFERROR(VLOOKUP(P15,HOL!$A:$B,2,FALSE),"")</f>
        <v/>
      </c>
      <c r="S15" s="3">
        <f>DATE($T$4+2018, $T$5,9)</f>
        <v>46031</v>
      </c>
      <c r="T15" s="4" t="str">
        <f t="shared" si="6"/>
        <v>金</v>
      </c>
      <c r="U15" s="37" t="str">
        <f>IFERROR(VLOOKUP(S15,HOL!$A:$B,2,FALSE),"")</f>
        <v/>
      </c>
      <c r="V15" s="42">
        <f>DATE($Z$4+2018, $Z$5,9)</f>
        <v>46090</v>
      </c>
      <c r="W15" s="43" t="str">
        <f t="shared" si="7"/>
        <v>月</v>
      </c>
      <c r="X15" s="52" t="str">
        <f>IFERROR(VLOOKUP(V15,HOL!$A:$B,2,FALSE),"")</f>
        <v/>
      </c>
      <c r="Y15" s="42">
        <f>DATE($Z$4+2018, $Z$5,9)</f>
        <v>46090</v>
      </c>
      <c r="Z15" s="43" t="str">
        <f t="shared" si="8"/>
        <v>月</v>
      </c>
      <c r="AA15" s="44" t="str">
        <f>IFERROR(VLOOKUP(Y15,HOL!$A:$B,2,FALSE),"")</f>
        <v/>
      </c>
    </row>
    <row r="16" spans="1:27" ht="21" customHeight="1" x14ac:dyDescent="0.15">
      <c r="A16" s="3">
        <f>DATE($B$4+2018, $B$5,10)</f>
        <v>45848</v>
      </c>
      <c r="B16" s="4" t="str">
        <f t="shared" si="0"/>
        <v>木</v>
      </c>
      <c r="C16" s="69"/>
      <c r="D16" s="42">
        <f>DATE($E$4+2018, $E$5, 10)</f>
        <v>45879</v>
      </c>
      <c r="E16" s="43" t="str">
        <f t="shared" si="1"/>
        <v>日</v>
      </c>
      <c r="F16" s="37"/>
      <c r="G16" s="42">
        <f>DATE($H$4+2018, $H$5, 10)</f>
        <v>45910</v>
      </c>
      <c r="H16" s="43" t="str">
        <f t="shared" si="2"/>
        <v>水</v>
      </c>
      <c r="I16" s="69" t="str">
        <f>IFERROR(VLOOKUP(G16,HOL!$A:$B,2,FALSE),"")</f>
        <v/>
      </c>
      <c r="J16" s="3">
        <f>DATE($K$4+2018, $K$5, 10)</f>
        <v>45940</v>
      </c>
      <c r="K16" s="4" t="str">
        <f t="shared" si="3"/>
        <v>金</v>
      </c>
      <c r="L16" s="37" t="str">
        <f>IFERROR(VLOOKUP(J16,HOL!$A:$B,2,FALSE),"")</f>
        <v/>
      </c>
      <c r="M16" s="42">
        <f>DATE($N$4+2018, $N$5, 10)</f>
        <v>45971</v>
      </c>
      <c r="N16" s="43" t="str">
        <f t="shared" si="4"/>
        <v>月</v>
      </c>
      <c r="O16" s="37" t="str">
        <f>IFERROR(VLOOKUP(M16,HOL!$A:$B,2,FALSE),"")</f>
        <v/>
      </c>
      <c r="P16" s="42">
        <f>DATE($Q$4+2018, $Q$5,10)</f>
        <v>46001</v>
      </c>
      <c r="Q16" s="43" t="str">
        <f t="shared" si="5"/>
        <v>水</v>
      </c>
      <c r="R16" s="44" t="str">
        <f>IFERROR(VLOOKUP(P16,HOL!$A:$B,2,FALSE),"")</f>
        <v/>
      </c>
      <c r="S16" s="3">
        <f>DATE($T$4+2018, $T$5,10)</f>
        <v>46032</v>
      </c>
      <c r="T16" s="4" t="str">
        <f t="shared" si="6"/>
        <v>土</v>
      </c>
      <c r="U16" s="72" t="str">
        <f>IFERROR(VLOOKUP(S16,HOL!$A:$B,2,FALSE),"")</f>
        <v/>
      </c>
      <c r="V16" s="3">
        <f>DATE($W$4+2018, $W$5, 10)</f>
        <v>46063</v>
      </c>
      <c r="W16" s="4" t="str">
        <f t="shared" si="7"/>
        <v>火</v>
      </c>
      <c r="X16" s="52" t="str">
        <f>IFERROR(VLOOKUP(V16,HOL!$A:$B,2,FALSE),"")</f>
        <v/>
      </c>
      <c r="Y16" s="42">
        <f>DATE($Z$4+2018, $Z$5, 10)</f>
        <v>46091</v>
      </c>
      <c r="Z16" s="43" t="str">
        <f t="shared" si="8"/>
        <v>火</v>
      </c>
      <c r="AA16" s="44" t="str">
        <f>IFERROR(VLOOKUP(Y16,HOL!$A:$B,2,FALSE),"")</f>
        <v/>
      </c>
    </row>
    <row r="17" spans="1:27" ht="21" customHeight="1" x14ac:dyDescent="0.15">
      <c r="A17" s="3">
        <f>DATE($B$4+2018, $B$5,11)</f>
        <v>45849</v>
      </c>
      <c r="B17" s="4" t="str">
        <f t="shared" si="0"/>
        <v>金</v>
      </c>
      <c r="C17" s="69"/>
      <c r="D17" s="56">
        <f>DATE($E$4+2018, $E$5, 11)</f>
        <v>45880</v>
      </c>
      <c r="E17" s="57" t="str">
        <f t="shared" si="1"/>
        <v>月</v>
      </c>
      <c r="F17" s="58" t="s">
        <v>10</v>
      </c>
      <c r="G17" s="42">
        <f>DATE($H$4+2018, $H$5, 11)</f>
        <v>45911</v>
      </c>
      <c r="H17" s="43" t="str">
        <f t="shared" si="2"/>
        <v>木</v>
      </c>
      <c r="I17" s="69" t="str">
        <f>IFERROR(VLOOKUP(G17,HOL!$A:$B,2,FALSE),"")</f>
        <v/>
      </c>
      <c r="J17" s="3">
        <f>DATE($K$4+2018, $K$5, 11)</f>
        <v>45941</v>
      </c>
      <c r="K17" s="4" t="str">
        <f t="shared" si="3"/>
        <v>土</v>
      </c>
      <c r="L17" s="37" t="str">
        <f>IFERROR(VLOOKUP(J17,HOL!$A:$B,2,FALSE),"")</f>
        <v/>
      </c>
      <c r="M17" s="42">
        <f>DATE($N$4+2018, $N$5, 11)</f>
        <v>45972</v>
      </c>
      <c r="N17" s="43" t="str">
        <f t="shared" si="4"/>
        <v>火</v>
      </c>
      <c r="O17" s="37" t="str">
        <f>IFERROR(VLOOKUP(M17,HOL!$A:$B,2,FALSE),"")</f>
        <v/>
      </c>
      <c r="P17" s="42">
        <f>DATE($Q$4+2018, $Q$5, 11)</f>
        <v>46002</v>
      </c>
      <c r="Q17" s="43" t="str">
        <f t="shared" si="5"/>
        <v>木</v>
      </c>
      <c r="R17" s="44" t="str">
        <f>IFERROR(VLOOKUP(P17,HOL!$A:$B,2,FALSE),"")</f>
        <v/>
      </c>
      <c r="S17" s="3">
        <f>DATE($T$4+2018, $T$5,11)</f>
        <v>46033</v>
      </c>
      <c r="T17" s="4" t="str">
        <f t="shared" si="6"/>
        <v>日</v>
      </c>
      <c r="U17" s="29" t="str">
        <f>IFERROR(VLOOKUP(S17,HOL!$A:$B,2,FALSE),"")</f>
        <v/>
      </c>
      <c r="V17" s="56">
        <f>DATE($W$4+2018, $W$5, 11)</f>
        <v>46064</v>
      </c>
      <c r="W17" s="57" t="str">
        <f t="shared" si="7"/>
        <v>水</v>
      </c>
      <c r="X17" s="59" t="s">
        <v>40</v>
      </c>
      <c r="Y17" s="42">
        <f>DATE($Z$4+2018, $Z$5, 11)</f>
        <v>46092</v>
      </c>
      <c r="Z17" s="43" t="str">
        <f t="shared" si="8"/>
        <v>水</v>
      </c>
      <c r="AA17" s="44" t="str">
        <f>IFERROR(VLOOKUP(Y17,HOL!$A:$B,2,FALSE),"")</f>
        <v/>
      </c>
    </row>
    <row r="18" spans="1:27" ht="21" customHeight="1" x14ac:dyDescent="0.15">
      <c r="A18" s="3">
        <f>DATE($B$4+2018, $B$5, 12)</f>
        <v>45850</v>
      </c>
      <c r="B18" s="4" t="str">
        <f t="shared" si="0"/>
        <v>土</v>
      </c>
      <c r="C18" s="37"/>
      <c r="D18" s="42">
        <f>DATE($E$4+2018, $E$5, 12)</f>
        <v>45881</v>
      </c>
      <c r="E18" s="43" t="str">
        <f t="shared" si="1"/>
        <v>火</v>
      </c>
      <c r="F18" s="61"/>
      <c r="G18" s="42">
        <f>DATE($H$4+2018, $H$5,12)</f>
        <v>45912</v>
      </c>
      <c r="H18" s="43" t="str">
        <f t="shared" si="2"/>
        <v>金</v>
      </c>
      <c r="I18" s="69" t="str">
        <f>IFERROR(VLOOKUP(G18,HOL!$A:$B,2,FALSE),"")</f>
        <v/>
      </c>
      <c r="J18" s="3">
        <f>DATE($K$4+2018, $K$5, 12)</f>
        <v>45942</v>
      </c>
      <c r="K18" s="4" t="str">
        <f t="shared" si="3"/>
        <v>日</v>
      </c>
      <c r="L18" s="37" t="str">
        <f>IFERROR(VLOOKUP(J18,HOL!$A:$B,2,FALSE),"")</f>
        <v/>
      </c>
      <c r="M18" s="42">
        <f>DATE($N$4+2018, $N$5, 12)</f>
        <v>45973</v>
      </c>
      <c r="N18" s="43" t="str">
        <f t="shared" si="4"/>
        <v>水</v>
      </c>
      <c r="O18" s="37" t="str">
        <f>IFERROR(VLOOKUP(M18,HOL!$A:$B,2,FALSE),"")</f>
        <v/>
      </c>
      <c r="P18" s="42">
        <f>DATE($Q$4+2018, $Q$5, 12)</f>
        <v>46003</v>
      </c>
      <c r="Q18" s="43" t="str">
        <f t="shared" si="5"/>
        <v>金</v>
      </c>
      <c r="R18" s="44" t="str">
        <f>IFERROR(VLOOKUP(P18,HOL!$A:$B,2,FALSE),"")</f>
        <v/>
      </c>
      <c r="S18" s="56">
        <f>DATE($T$4+2018, $T$5, 12)</f>
        <v>46034</v>
      </c>
      <c r="T18" s="57" t="str">
        <f t="shared" si="6"/>
        <v>月</v>
      </c>
      <c r="U18" s="60" t="s">
        <v>39</v>
      </c>
      <c r="V18" s="3">
        <f>DATE($W$4+2018, $W$5, 12)</f>
        <v>46065</v>
      </c>
      <c r="W18" s="4" t="str">
        <f t="shared" si="7"/>
        <v>木</v>
      </c>
      <c r="X18" s="52" t="str">
        <f>IFERROR(VLOOKUP(V18,HOL!$A:$B,2,FALSE),"")</f>
        <v/>
      </c>
      <c r="Y18" s="42">
        <f>DATE($Z$4+2018, $Z$5, 12)</f>
        <v>46093</v>
      </c>
      <c r="Z18" s="43" t="str">
        <f t="shared" si="8"/>
        <v>木</v>
      </c>
      <c r="AA18" s="44" t="str">
        <f>IFERROR(VLOOKUP(Y18,HOL!$A:$B,2,FALSE),"")</f>
        <v/>
      </c>
    </row>
    <row r="19" spans="1:27" ht="21" customHeight="1" x14ac:dyDescent="0.15">
      <c r="A19" s="3">
        <f>DATE($B$4+2018, $B$5,13)</f>
        <v>45851</v>
      </c>
      <c r="B19" s="4" t="str">
        <f t="shared" si="0"/>
        <v>日</v>
      </c>
      <c r="C19" s="37"/>
      <c r="D19" s="42">
        <f>DATE($E$4+2018, $E$5, 13)</f>
        <v>45882</v>
      </c>
      <c r="E19" s="43" t="str">
        <f t="shared" si="1"/>
        <v>水</v>
      </c>
      <c r="F19" s="69"/>
      <c r="G19" s="42">
        <f>DATE($H$4+2018, $H$5, 13)</f>
        <v>45913</v>
      </c>
      <c r="H19" s="43" t="str">
        <f t="shared" si="2"/>
        <v>土</v>
      </c>
      <c r="I19" s="37" t="str">
        <f>IFERROR(VLOOKUP(G19,HOL!$A:$B,2,FALSE),"")</f>
        <v/>
      </c>
      <c r="J19" s="56">
        <f>DATE($K$4+2018, $K$5, 13)</f>
        <v>45943</v>
      </c>
      <c r="K19" s="57" t="str">
        <f t="shared" si="3"/>
        <v>月</v>
      </c>
      <c r="L19" s="58" t="str">
        <f>IFERROR(VLOOKUP(J19,HOL!$A:$B,2,FALSE),"")</f>
        <v>スポーツの日</v>
      </c>
      <c r="M19" s="42">
        <f>DATE($N$4+2018, $N$5, 13)</f>
        <v>45974</v>
      </c>
      <c r="N19" s="43" t="str">
        <f t="shared" si="4"/>
        <v>木</v>
      </c>
      <c r="O19" s="37" t="str">
        <f>IFERROR(VLOOKUP(M19,HOL!$A:$B,2,FALSE),"")</f>
        <v/>
      </c>
      <c r="P19" s="42">
        <f>DATE($Q$4+2018, $Q$5, 13)</f>
        <v>46004</v>
      </c>
      <c r="Q19" s="43" t="str">
        <f t="shared" si="5"/>
        <v>土</v>
      </c>
      <c r="R19" s="44" t="str">
        <f>IFERROR(VLOOKUP(P19,HOL!$A:$B,2,FALSE),"")</f>
        <v/>
      </c>
      <c r="S19" s="3">
        <f>DATE($T$4+2018, $T$5, 13)</f>
        <v>46035</v>
      </c>
      <c r="T19" s="4" t="str">
        <f t="shared" si="6"/>
        <v>火</v>
      </c>
      <c r="U19" s="29" t="str">
        <f>IFERROR(VLOOKUP(S19,HOL!$A:$B,2,FALSE),"")</f>
        <v/>
      </c>
      <c r="V19" s="3">
        <f>DATE($W$4+2018, $W$5, 13)</f>
        <v>46066</v>
      </c>
      <c r="W19" s="4" t="str">
        <f t="shared" si="7"/>
        <v>金</v>
      </c>
      <c r="X19" s="52" t="str">
        <f>IFERROR(VLOOKUP(V19,HOL!$A:$B,2,FALSE),"")</f>
        <v/>
      </c>
      <c r="Y19" s="42">
        <f>DATE($Z$4+2018, $Z$5, 13)</f>
        <v>46094</v>
      </c>
      <c r="Z19" s="43" t="str">
        <f t="shared" si="8"/>
        <v>金</v>
      </c>
      <c r="AA19" s="44" t="str">
        <f>IFERROR(VLOOKUP(Y19,HOL!$A:$B,2,FALSE),"")</f>
        <v/>
      </c>
    </row>
    <row r="20" spans="1:27" ht="21" customHeight="1" x14ac:dyDescent="0.15">
      <c r="A20" s="3">
        <f>DATE($B$4+2018, $B$5, 14)</f>
        <v>45852</v>
      </c>
      <c r="B20" s="4" t="str">
        <f t="shared" si="0"/>
        <v>月</v>
      </c>
      <c r="C20" s="37"/>
      <c r="D20" s="42">
        <f>DATE($E$4+2018, $E$5, 14)</f>
        <v>45883</v>
      </c>
      <c r="E20" s="43" t="str">
        <f t="shared" si="1"/>
        <v>木</v>
      </c>
      <c r="F20" s="69"/>
      <c r="G20" s="42">
        <f>DATE($H$4+2018, $H$5, 14)</f>
        <v>45914</v>
      </c>
      <c r="H20" s="43" t="str">
        <f t="shared" si="2"/>
        <v>日</v>
      </c>
      <c r="I20" s="37" t="str">
        <f>IFERROR(VLOOKUP(G20,HOL!$A:$B,2,FALSE),"")</f>
        <v/>
      </c>
      <c r="J20" s="3">
        <f>DATE($K$4+2018, $K$5, 14)</f>
        <v>45944</v>
      </c>
      <c r="K20" s="4" t="str">
        <f t="shared" si="3"/>
        <v>火</v>
      </c>
      <c r="L20" s="37" t="str">
        <f>IFERROR(VLOOKUP(J20,HOL!$A:$B,2,FALSE),"")</f>
        <v/>
      </c>
      <c r="M20" s="42">
        <f>DATE($N$4+2018, $N$5, 14)</f>
        <v>45975</v>
      </c>
      <c r="N20" s="43" t="str">
        <f t="shared" si="4"/>
        <v>金</v>
      </c>
      <c r="O20" s="37" t="str">
        <f>IFERROR(VLOOKUP(M20,HOL!$A:$B,2,FALSE),"")</f>
        <v/>
      </c>
      <c r="P20" s="42">
        <f>DATE($Q$4+2018, $Q$5, 14)</f>
        <v>46005</v>
      </c>
      <c r="Q20" s="43" t="str">
        <f t="shared" si="5"/>
        <v>日</v>
      </c>
      <c r="R20" s="44" t="str">
        <f>IFERROR(VLOOKUP(P20,HOL!$A:$B,2,FALSE),"")</f>
        <v/>
      </c>
      <c r="S20" s="3">
        <f>DATE($T$4+2018, $T$5, 14)</f>
        <v>46036</v>
      </c>
      <c r="T20" s="4" t="str">
        <f t="shared" si="6"/>
        <v>水</v>
      </c>
      <c r="U20" s="29" t="str">
        <f>IFERROR(VLOOKUP(S20,HOL!$A:$B,2,FALSE),"")</f>
        <v/>
      </c>
      <c r="V20" s="3">
        <f>DATE($W$4+2018, $W$5, 14)</f>
        <v>46067</v>
      </c>
      <c r="W20" s="4" t="str">
        <f t="shared" si="7"/>
        <v>土</v>
      </c>
      <c r="X20" s="54" t="str">
        <f>IFERROR(VLOOKUP(V20,HOL!$A:$B,2,FALSE),"")</f>
        <v/>
      </c>
      <c r="Y20" s="42">
        <f>DATE($Z$4+2018, $Z$5, 14)</f>
        <v>46095</v>
      </c>
      <c r="Z20" s="43" t="str">
        <f t="shared" si="8"/>
        <v>土</v>
      </c>
      <c r="AA20" s="36" t="str">
        <f>IFERROR(VLOOKUP(Y20,HOL!$A:$B,2,FALSE),"")</f>
        <v/>
      </c>
    </row>
    <row r="21" spans="1:27" ht="21" customHeight="1" x14ac:dyDescent="0.15">
      <c r="A21" s="62">
        <f>DATE($B$4+2018, $B$5,15)</f>
        <v>45853</v>
      </c>
      <c r="B21" s="63" t="str">
        <f t="shared" si="0"/>
        <v>火</v>
      </c>
      <c r="C21" s="69"/>
      <c r="D21" s="42">
        <f>DATE($E$4+2018, $E$5, 15)</f>
        <v>45884</v>
      </c>
      <c r="E21" s="43" t="str">
        <f t="shared" si="1"/>
        <v>金</v>
      </c>
      <c r="F21" s="69"/>
      <c r="G21" s="42">
        <f>DATE($H$4+2018, $H$5, 15)</f>
        <v>45915</v>
      </c>
      <c r="H21" s="43" t="str">
        <f t="shared" si="2"/>
        <v>月</v>
      </c>
      <c r="I21" s="37" t="str">
        <f>IFERROR(VLOOKUP(G21,HOL!$A:$B,2,FALSE),"")</f>
        <v>敬老の日</v>
      </c>
      <c r="J21" s="3">
        <f>DATE($K$4+2018, $K$5, 15)</f>
        <v>45945</v>
      </c>
      <c r="K21" s="4" t="str">
        <f t="shared" si="3"/>
        <v>水</v>
      </c>
      <c r="L21" s="37" t="str">
        <f>IFERROR(VLOOKUP(J21,HOL!$A:$B,2,FALSE),"")</f>
        <v/>
      </c>
      <c r="M21" s="42">
        <f>DATE($N$4+2018, $N$5, 15)</f>
        <v>45976</v>
      </c>
      <c r="N21" s="43" t="str">
        <f t="shared" si="4"/>
        <v>土</v>
      </c>
      <c r="O21" s="37" t="str">
        <f>IFERROR(VLOOKUP(M21,HOL!$A:$B,2,FALSE),"")</f>
        <v/>
      </c>
      <c r="P21" s="42">
        <f>DATE($Q$4+2018, $Q$5, 15)</f>
        <v>46006</v>
      </c>
      <c r="Q21" s="43" t="str">
        <f t="shared" si="5"/>
        <v>月</v>
      </c>
      <c r="R21" s="44" t="str">
        <f>IFERROR(VLOOKUP(P21,HOL!$A:$B,2,FALSE),"")</f>
        <v/>
      </c>
      <c r="S21" s="3">
        <f>DATE($T$4+2018, $T$5, 15)</f>
        <v>46037</v>
      </c>
      <c r="T21" s="4" t="str">
        <f t="shared" si="6"/>
        <v>木</v>
      </c>
      <c r="U21" s="37" t="str">
        <f>IFERROR(VLOOKUP(S21,HOL!$A:$B,2,FALSE),"")</f>
        <v/>
      </c>
      <c r="V21" s="3">
        <f>DATE($W$4+2018, $W$5, 15)</f>
        <v>46068</v>
      </c>
      <c r="W21" s="4" t="str">
        <f t="shared" si="7"/>
        <v>日</v>
      </c>
      <c r="X21" s="52" t="str">
        <f>IFERROR(VLOOKUP(V21,HOL!$A:$B,2,FALSE),"")</f>
        <v/>
      </c>
      <c r="Y21" s="42">
        <f>DATE($Z$4+2018, $Z$5, 15)</f>
        <v>46096</v>
      </c>
      <c r="Z21" s="43" t="str">
        <f t="shared" si="8"/>
        <v>日</v>
      </c>
      <c r="AA21" s="44" t="str">
        <f>IFERROR(VLOOKUP(Y21,HOL!$A:$B,2,FALSE),"")</f>
        <v/>
      </c>
    </row>
    <row r="22" spans="1:27" ht="21" customHeight="1" x14ac:dyDescent="0.15">
      <c r="A22" s="3">
        <f>DATE($B$4+2018, $B$5, 16)</f>
        <v>45854</v>
      </c>
      <c r="B22" s="4" t="str">
        <f t="shared" si="0"/>
        <v>水</v>
      </c>
      <c r="C22" s="69"/>
      <c r="D22" s="42">
        <f>DATE($E$4+2018, $E$5, 16)</f>
        <v>45885</v>
      </c>
      <c r="E22" s="43" t="str">
        <f t="shared" si="1"/>
        <v>土</v>
      </c>
      <c r="F22" s="37"/>
      <c r="G22" s="42">
        <f>DATE($H$4+2018, $H$5, 16)</f>
        <v>45916</v>
      </c>
      <c r="H22" s="43" t="str">
        <f t="shared" si="2"/>
        <v>火</v>
      </c>
      <c r="I22" s="37" t="str">
        <f>IFERROR(VLOOKUP(G22,HOL!$A:$B,2,FALSE),"")</f>
        <v/>
      </c>
      <c r="J22" s="3">
        <f>DATE($K$4+2018, $K$5, 16)</f>
        <v>45946</v>
      </c>
      <c r="K22" s="4" t="str">
        <f t="shared" si="3"/>
        <v>木</v>
      </c>
      <c r="L22" s="37" t="str">
        <f>IFERROR(VLOOKUP(J22,HOL!$A:$B,2,FALSE),"")</f>
        <v/>
      </c>
      <c r="M22" s="42">
        <f>DATE($N$4+2018, $N$5, 16)</f>
        <v>45977</v>
      </c>
      <c r="N22" s="43" t="str">
        <f t="shared" si="4"/>
        <v>日</v>
      </c>
      <c r="O22" s="37" t="str">
        <f>IFERROR(VLOOKUP(M22,HOL!$A:$B,2,FALSE),"")</f>
        <v/>
      </c>
      <c r="P22" s="42">
        <f>DATE($Q$4+2018, $Q$5, 16)</f>
        <v>46007</v>
      </c>
      <c r="Q22" s="43" t="str">
        <f t="shared" si="5"/>
        <v>火</v>
      </c>
      <c r="R22" s="44" t="str">
        <f>IFERROR(VLOOKUP(P22,HOL!$A:$B,2,FALSE),"")</f>
        <v/>
      </c>
      <c r="S22" s="3">
        <f>DATE($T$4+2018, $T$5, 16)</f>
        <v>46038</v>
      </c>
      <c r="T22" s="4" t="str">
        <f t="shared" si="6"/>
        <v>金</v>
      </c>
      <c r="U22" s="37" t="str">
        <f>IFERROR(VLOOKUP(S22,HOL!$A:$B,2,FALSE),"")</f>
        <v/>
      </c>
      <c r="V22" s="3">
        <f>DATE($W$4+2018, $W$5, 16)</f>
        <v>46069</v>
      </c>
      <c r="W22" s="4" t="str">
        <f t="shared" si="7"/>
        <v>月</v>
      </c>
      <c r="X22" s="52" t="str">
        <f>IFERROR(VLOOKUP(V22,HOL!$A:$B,2,FALSE),"")</f>
        <v/>
      </c>
      <c r="Y22" s="42">
        <f>DATE($Z$4+2018, $Z$5, 16)</f>
        <v>46097</v>
      </c>
      <c r="Z22" s="43" t="str">
        <f t="shared" si="8"/>
        <v>月</v>
      </c>
      <c r="AA22" s="44" t="str">
        <f>IFERROR(VLOOKUP(Y22,HOL!$A:$B,2,FALSE),"")</f>
        <v/>
      </c>
    </row>
    <row r="23" spans="1:27" ht="21" customHeight="1" x14ac:dyDescent="0.15">
      <c r="A23" s="3">
        <f>DATE($B$4+2018, $B$5, 17)</f>
        <v>45855</v>
      </c>
      <c r="B23" s="4" t="str">
        <f t="shared" si="0"/>
        <v>木</v>
      </c>
      <c r="C23" s="69"/>
      <c r="D23" s="42">
        <f>DATE($E$4+2018, $E$5, 17)</f>
        <v>45886</v>
      </c>
      <c r="E23" s="43" t="str">
        <f t="shared" si="1"/>
        <v>日</v>
      </c>
      <c r="F23" s="37"/>
      <c r="G23" s="42">
        <f>DATE($H$4+2018, $H$5, 17)</f>
        <v>45917</v>
      </c>
      <c r="H23" s="43" t="str">
        <f t="shared" si="2"/>
        <v>水</v>
      </c>
      <c r="I23" s="69" t="str">
        <f>IFERROR(VLOOKUP(G23,HOL!$A:$B,2,FALSE),"")</f>
        <v/>
      </c>
      <c r="J23" s="3">
        <f>DATE($K$4+2018, $K$5, 17)</f>
        <v>45947</v>
      </c>
      <c r="K23" s="4" t="str">
        <f t="shared" si="3"/>
        <v>金</v>
      </c>
      <c r="L23" s="37" t="str">
        <f>IFERROR(VLOOKUP(J23,HOL!$A:$B,2,FALSE),"")</f>
        <v/>
      </c>
      <c r="M23" s="42">
        <f>DATE($N$4+2018, $N$5, 17)</f>
        <v>45978</v>
      </c>
      <c r="N23" s="43" t="str">
        <f t="shared" si="4"/>
        <v>月</v>
      </c>
      <c r="O23" s="37" t="str">
        <f>IFERROR(VLOOKUP(M23,HOL!$A:$B,2,FALSE),"")</f>
        <v/>
      </c>
      <c r="P23" s="42">
        <f>DATE($Q$4+2018, $Q$5, 17)</f>
        <v>46008</v>
      </c>
      <c r="Q23" s="43" t="str">
        <f t="shared" si="5"/>
        <v>水</v>
      </c>
      <c r="R23" s="44" t="str">
        <f>IFERROR(VLOOKUP(P23,HOL!$A:$B,2,FALSE),"")</f>
        <v/>
      </c>
      <c r="S23" s="3">
        <f>DATE($T$4+2018, $T$5, 17)</f>
        <v>46039</v>
      </c>
      <c r="T23" s="4" t="str">
        <f t="shared" si="6"/>
        <v>土</v>
      </c>
      <c r="U23" s="72" t="str">
        <f>IFERROR(VLOOKUP(S23,HOL!$A:$B,2,FALSE),"")</f>
        <v/>
      </c>
      <c r="V23" s="3">
        <f>DATE($W$4+2018, $W$5, 17)</f>
        <v>46070</v>
      </c>
      <c r="W23" s="4" t="str">
        <f t="shared" si="7"/>
        <v>火</v>
      </c>
      <c r="X23" s="52" t="str">
        <f>IFERROR(VLOOKUP(V23,HOL!$A:$B,2,FALSE),"")</f>
        <v/>
      </c>
      <c r="Y23" s="42">
        <f>DATE($Z$4+2018, $Z$5, 17)</f>
        <v>46098</v>
      </c>
      <c r="Z23" s="43" t="str">
        <f t="shared" si="8"/>
        <v>火</v>
      </c>
      <c r="AA23" s="44" t="str">
        <f>IFERROR(VLOOKUP(Y23,HOL!$A:$B,2,FALSE),"")</f>
        <v/>
      </c>
    </row>
    <row r="24" spans="1:27" ht="21" customHeight="1" x14ac:dyDescent="0.15">
      <c r="A24" s="3">
        <f>DATE($B$4+2018, $B$5, 18)</f>
        <v>45856</v>
      </c>
      <c r="B24" s="4" t="str">
        <f t="shared" si="0"/>
        <v>金</v>
      </c>
      <c r="C24" s="69"/>
      <c r="D24" s="42">
        <f>DATE($E$4+2018, $E$5, 18)</f>
        <v>45887</v>
      </c>
      <c r="E24" s="43" t="str">
        <f t="shared" si="1"/>
        <v>月</v>
      </c>
      <c r="F24" s="37"/>
      <c r="G24" s="42">
        <f>DATE($H$4+2018, $H$5, 18)</f>
        <v>45918</v>
      </c>
      <c r="H24" s="43" t="str">
        <f t="shared" si="2"/>
        <v>木</v>
      </c>
      <c r="I24" s="69" t="str">
        <f>IFERROR(VLOOKUP(G24,HOL!$A:$B,2,FALSE),"")</f>
        <v/>
      </c>
      <c r="J24" s="3">
        <f>DATE($K$4+2018, $K$5, 18)</f>
        <v>45948</v>
      </c>
      <c r="K24" s="4" t="str">
        <f t="shared" si="3"/>
        <v>土</v>
      </c>
      <c r="L24" s="37" t="str">
        <f>IFERROR(VLOOKUP(J24,HOL!$A:$B,2,FALSE),"")</f>
        <v/>
      </c>
      <c r="M24" s="42">
        <f>DATE($N$4+2018, $N$5, 18)</f>
        <v>45979</v>
      </c>
      <c r="N24" s="43" t="str">
        <f t="shared" si="4"/>
        <v>火</v>
      </c>
      <c r="O24" s="37" t="str">
        <f>IFERROR(VLOOKUP(M24,HOL!$A:$B,2,FALSE),"")</f>
        <v/>
      </c>
      <c r="P24" s="42">
        <f>DATE($Q$4+2018, $Q$5, 18)</f>
        <v>46009</v>
      </c>
      <c r="Q24" s="43" t="str">
        <f t="shared" si="5"/>
        <v>木</v>
      </c>
      <c r="R24" s="44" t="str">
        <f>IFERROR(VLOOKUP(P24,HOL!$A:$B,2,FALSE),"")</f>
        <v/>
      </c>
      <c r="S24" s="3">
        <f>DATE($T$4+2018, $T$5, 18)</f>
        <v>46040</v>
      </c>
      <c r="T24" s="4" t="str">
        <f t="shared" si="6"/>
        <v>日</v>
      </c>
      <c r="U24" s="29" t="str">
        <f>IFERROR(VLOOKUP(S24,HOL!$A:$B,2,FALSE),"")</f>
        <v/>
      </c>
      <c r="V24" s="3">
        <f>DATE($W$4+2018, $W$5, 18)</f>
        <v>46071</v>
      </c>
      <c r="W24" s="4" t="str">
        <f t="shared" si="7"/>
        <v>水</v>
      </c>
      <c r="X24" s="52" t="str">
        <f>IFERROR(VLOOKUP(V24,HOL!$A:$B,2,FALSE),"")</f>
        <v/>
      </c>
      <c r="Y24" s="42">
        <f>DATE($Z$4+2018, $Z$5, 18)</f>
        <v>46099</v>
      </c>
      <c r="Z24" s="43" t="str">
        <f t="shared" si="8"/>
        <v>水</v>
      </c>
      <c r="AA24" s="44" t="str">
        <f>IFERROR(VLOOKUP(Y24,HOL!$A:$B,2,FALSE),"")</f>
        <v/>
      </c>
    </row>
    <row r="25" spans="1:27" ht="21" customHeight="1" x14ac:dyDescent="0.15">
      <c r="A25" s="3">
        <f>DATE($B$4+2018, $B$5, 19)</f>
        <v>45857</v>
      </c>
      <c r="B25" s="4" t="str">
        <f t="shared" si="0"/>
        <v>土</v>
      </c>
      <c r="C25" s="37"/>
      <c r="D25" s="42">
        <f>DATE($E$4+2018, $E$5, 19)</f>
        <v>45888</v>
      </c>
      <c r="E25" s="43" t="str">
        <f t="shared" si="1"/>
        <v>火</v>
      </c>
      <c r="F25" s="69"/>
      <c r="G25" s="42">
        <f>DATE($H$4+2018, $H$5, 19)</f>
        <v>45919</v>
      </c>
      <c r="H25" s="43" t="str">
        <f t="shared" si="2"/>
        <v>金</v>
      </c>
      <c r="I25" s="69" t="str">
        <f>IFERROR(VLOOKUP(G25,HOL!$A:$B,2,FALSE),"")</f>
        <v/>
      </c>
      <c r="J25" s="3">
        <f>DATE($K$4+2018, $K$5, 19)</f>
        <v>45949</v>
      </c>
      <c r="K25" s="4" t="str">
        <f t="shared" si="3"/>
        <v>日</v>
      </c>
      <c r="L25" s="37" t="str">
        <f>IFERROR(VLOOKUP(J25,HOL!$A:$B,2,FALSE),"")</f>
        <v/>
      </c>
      <c r="M25" s="42">
        <f>DATE($N$4+2018, $N$5, 19)</f>
        <v>45980</v>
      </c>
      <c r="N25" s="43" t="str">
        <f t="shared" si="4"/>
        <v>水</v>
      </c>
      <c r="O25" s="37" t="str">
        <f>IFERROR(VLOOKUP(M25,HOL!$A:$B,2,FALSE),"")</f>
        <v/>
      </c>
      <c r="P25" s="42">
        <f>DATE($Q$4+2018, $Q$5, 19)</f>
        <v>46010</v>
      </c>
      <c r="Q25" s="43" t="str">
        <f t="shared" si="5"/>
        <v>金</v>
      </c>
      <c r="R25" s="44" t="str">
        <f>IFERROR(VLOOKUP(P25,HOL!$A:$B,2,FALSE),"")</f>
        <v/>
      </c>
      <c r="S25" s="3">
        <f>DATE($T$4+2018, $T$5, 19)</f>
        <v>46041</v>
      </c>
      <c r="T25" s="4" t="str">
        <f t="shared" si="6"/>
        <v>月</v>
      </c>
      <c r="U25" s="29" t="str">
        <f>IFERROR(VLOOKUP(S25,HOL!$A:$B,2,FALSE),"")</f>
        <v/>
      </c>
      <c r="V25" s="3">
        <f>DATE($W$4+2018, $W$5, 19)</f>
        <v>46072</v>
      </c>
      <c r="W25" s="4" t="str">
        <f t="shared" si="7"/>
        <v>木</v>
      </c>
      <c r="X25" s="52" t="str">
        <f>IFERROR(VLOOKUP(V25,HOL!$A:$B,2,FALSE),"")</f>
        <v/>
      </c>
      <c r="Y25" s="42">
        <f>DATE($Z$4+2018, $Z$5, 19)</f>
        <v>46100</v>
      </c>
      <c r="Z25" s="43" t="str">
        <f t="shared" si="8"/>
        <v>木</v>
      </c>
      <c r="AA25" s="44" t="str">
        <f>IFERROR(VLOOKUP(Y25,HOL!$A:$B,2,FALSE),"")</f>
        <v/>
      </c>
    </row>
    <row r="26" spans="1:27" ht="21" customHeight="1" x14ac:dyDescent="0.15">
      <c r="A26" s="3">
        <f>DATE($B$4+2018, $B$5, 20)</f>
        <v>45858</v>
      </c>
      <c r="B26" s="4" t="str">
        <f t="shared" si="0"/>
        <v>日</v>
      </c>
      <c r="C26" s="37"/>
      <c r="D26" s="42">
        <f>DATE($E$4+2018, $E$5, 20)</f>
        <v>45889</v>
      </c>
      <c r="E26" s="43" t="str">
        <f t="shared" si="1"/>
        <v>水</v>
      </c>
      <c r="F26" s="69"/>
      <c r="G26" s="42">
        <f>DATE($H$4+2018, $H$5, 20)</f>
        <v>45920</v>
      </c>
      <c r="H26" s="43" t="str">
        <f t="shared" si="2"/>
        <v>土</v>
      </c>
      <c r="I26" s="37" t="str">
        <f>IFERROR(VLOOKUP(G26,HOL!$A:$B,2,FALSE),"")</f>
        <v/>
      </c>
      <c r="J26" s="3">
        <f>DATE($K$4+2018, $K$5, 20)</f>
        <v>45950</v>
      </c>
      <c r="K26" s="4" t="str">
        <f t="shared" si="3"/>
        <v>月</v>
      </c>
      <c r="L26" s="37" t="str">
        <f>IFERROR(VLOOKUP(J26,HOL!$A:$B,2,FALSE),"")</f>
        <v/>
      </c>
      <c r="M26" s="42">
        <f>DATE($N$4+2018, $N$5, 20)</f>
        <v>45981</v>
      </c>
      <c r="N26" s="43" t="str">
        <f t="shared" si="4"/>
        <v>木</v>
      </c>
      <c r="O26" s="37" t="str">
        <f>IFERROR(VLOOKUP(M26,HOL!$A:$B,2,FALSE),"")</f>
        <v/>
      </c>
      <c r="P26" s="42">
        <f>DATE($Q$4+2018, $Q$5, 20)</f>
        <v>46011</v>
      </c>
      <c r="Q26" s="43" t="str">
        <f t="shared" si="5"/>
        <v>土</v>
      </c>
      <c r="R26" s="44" t="str">
        <f>IFERROR(VLOOKUP(P26,HOL!$A:$B,2,FALSE),"")</f>
        <v/>
      </c>
      <c r="S26" s="3">
        <f>DATE($T$4+2018, $T$5, 20)</f>
        <v>46042</v>
      </c>
      <c r="T26" s="4" t="str">
        <f t="shared" si="6"/>
        <v>火</v>
      </c>
      <c r="U26" s="29" t="str">
        <f>IFERROR(VLOOKUP(S26,HOL!$A:$B,2,FALSE),"")</f>
        <v/>
      </c>
      <c r="V26" s="3">
        <f>DATE($W$4+2018, $W$5, 20)</f>
        <v>46073</v>
      </c>
      <c r="W26" s="4" t="str">
        <f t="shared" si="7"/>
        <v>金</v>
      </c>
      <c r="X26" s="52" t="str">
        <f>IFERROR(VLOOKUP(V26,HOL!$A:$B,2,FALSE),"")</f>
        <v/>
      </c>
      <c r="Y26" s="56">
        <f>DATE($Z$4+2018, $Z$5, 20)</f>
        <v>46101</v>
      </c>
      <c r="Z26" s="57" t="str">
        <f t="shared" si="8"/>
        <v>金</v>
      </c>
      <c r="AA26" s="60" t="s">
        <v>42</v>
      </c>
    </row>
    <row r="27" spans="1:27" ht="21" customHeight="1" x14ac:dyDescent="0.15">
      <c r="A27" s="56">
        <f>DATE($B$4+2018, $B$5, 21)</f>
        <v>45859</v>
      </c>
      <c r="B27" s="57" t="str">
        <f t="shared" si="0"/>
        <v>月</v>
      </c>
      <c r="C27" s="58" t="s">
        <v>8</v>
      </c>
      <c r="D27" s="42">
        <f>DATE($E$4+2018, $E$5, 21)</f>
        <v>45890</v>
      </c>
      <c r="E27" s="43" t="str">
        <f t="shared" si="1"/>
        <v>木</v>
      </c>
      <c r="F27" s="69"/>
      <c r="G27" s="42">
        <f>DATE($H$4+2018, $H$5, 21)</f>
        <v>45921</v>
      </c>
      <c r="H27" s="43" t="str">
        <f t="shared" si="2"/>
        <v>日</v>
      </c>
      <c r="I27" s="37" t="str">
        <f>IFERROR(VLOOKUP(G27,HOL!$A:$B,2,FALSE),"")</f>
        <v/>
      </c>
      <c r="J27" s="3">
        <f>DATE($K$4+2018, $K$5, 21)</f>
        <v>45951</v>
      </c>
      <c r="K27" s="4" t="str">
        <f t="shared" si="3"/>
        <v>火</v>
      </c>
      <c r="L27" s="37" t="str">
        <f>IFERROR(VLOOKUP(J27,HOL!$A:$B,2,FALSE),"")</f>
        <v/>
      </c>
      <c r="M27" s="42">
        <f>DATE($N$4+2018, $N$5, 21)</f>
        <v>45982</v>
      </c>
      <c r="N27" s="43" t="str">
        <f t="shared" si="4"/>
        <v>金</v>
      </c>
      <c r="O27" s="37" t="str">
        <f>IFERROR(VLOOKUP(M27,HOL!$A:$B,2,FALSE),"")</f>
        <v/>
      </c>
      <c r="P27" s="42">
        <f>DATE($Q$4+2018, $Q$5, 21)</f>
        <v>46012</v>
      </c>
      <c r="Q27" s="43" t="str">
        <f t="shared" si="5"/>
        <v>日</v>
      </c>
      <c r="R27" s="44" t="str">
        <f>IFERROR(VLOOKUP(P27,HOL!$A:$B,2,FALSE),"")</f>
        <v/>
      </c>
      <c r="S27" s="3">
        <f>DATE($T$4+2018, $T$5,21)</f>
        <v>46043</v>
      </c>
      <c r="T27" s="4" t="str">
        <f t="shared" si="6"/>
        <v>水</v>
      </c>
      <c r="U27" s="37" t="str">
        <f>IFERROR(VLOOKUP(S27,HOL!$A:$B,2,FALSE),"")</f>
        <v/>
      </c>
      <c r="V27" s="3">
        <f>DATE($W$4+2018, $W$5,21)</f>
        <v>46074</v>
      </c>
      <c r="W27" s="4" t="str">
        <f t="shared" si="7"/>
        <v>土</v>
      </c>
      <c r="X27" s="54" t="str">
        <f>IFERROR(VLOOKUP(V27,HOL!$A:$B,2,FALSE),"")</f>
        <v/>
      </c>
      <c r="Y27" s="42">
        <f>DATE($Z$4+2018, $Z$5, 21)</f>
        <v>46102</v>
      </c>
      <c r="Z27" s="43" t="str">
        <f t="shared" si="8"/>
        <v>土</v>
      </c>
      <c r="AA27" s="44" t="str">
        <f>IFERROR(VLOOKUP(Y27,HOL!$A:$B,2,FALSE),"")</f>
        <v/>
      </c>
    </row>
    <row r="28" spans="1:27" ht="21" customHeight="1" x14ac:dyDescent="0.15">
      <c r="A28" s="3">
        <f>DATE($B$4+2018, $B$5, 22)</f>
        <v>45860</v>
      </c>
      <c r="B28" s="4" t="str">
        <f t="shared" si="0"/>
        <v>火</v>
      </c>
      <c r="C28" s="37"/>
      <c r="D28" s="42">
        <f>DATE($E$4+2018, $E$5, 22)</f>
        <v>45891</v>
      </c>
      <c r="E28" s="43" t="str">
        <f t="shared" si="1"/>
        <v>金</v>
      </c>
      <c r="F28" s="69"/>
      <c r="G28" s="42">
        <f>DATE($H$4+2018, $H$5, 22)</f>
        <v>45922</v>
      </c>
      <c r="H28" s="43" t="str">
        <f t="shared" si="2"/>
        <v>月</v>
      </c>
      <c r="I28" s="37" t="str">
        <f>IFERROR(VLOOKUP(G28,HOL!$A:$B,2,FALSE),"")</f>
        <v/>
      </c>
      <c r="J28" s="3">
        <f>DATE($K$4+2018, $K$5, 22)</f>
        <v>45952</v>
      </c>
      <c r="K28" s="4" t="str">
        <f t="shared" si="3"/>
        <v>水</v>
      </c>
      <c r="L28" s="37" t="str">
        <f>IFERROR(VLOOKUP(J28,HOL!$A:$B,2,FALSE),"")</f>
        <v/>
      </c>
      <c r="M28" s="42">
        <f>DATE($N$4+2018, $N$5, 22)</f>
        <v>45983</v>
      </c>
      <c r="N28" s="43" t="str">
        <f t="shared" si="4"/>
        <v>土</v>
      </c>
      <c r="O28" s="37" t="str">
        <f>IFERROR(VLOOKUP(M28,HOL!$A:$B,2,FALSE),"")</f>
        <v/>
      </c>
      <c r="P28" s="42">
        <f>DATE($Q$4+2018, $Q$5, 22)</f>
        <v>46013</v>
      </c>
      <c r="Q28" s="43" t="str">
        <f t="shared" si="5"/>
        <v>月</v>
      </c>
      <c r="R28" s="44" t="str">
        <f>IFERROR(VLOOKUP(P28,HOL!$A:$B,2,FALSE),"")</f>
        <v/>
      </c>
      <c r="S28" s="3">
        <f>DATE($T$4+2018, $T$5, 22)</f>
        <v>46044</v>
      </c>
      <c r="T28" s="4" t="str">
        <f t="shared" si="6"/>
        <v>木</v>
      </c>
      <c r="U28" s="37" t="str">
        <f>IFERROR(VLOOKUP(S28,HOL!$A:$B,2,FALSE),"")</f>
        <v/>
      </c>
      <c r="V28" s="3">
        <f>DATE($W$4+2018, $W$5, 22)</f>
        <v>46075</v>
      </c>
      <c r="W28" s="4" t="str">
        <f t="shared" si="7"/>
        <v>日</v>
      </c>
      <c r="X28" s="52" t="str">
        <f>IFERROR(VLOOKUP(V28,HOL!$A:$B,2,FALSE),"")</f>
        <v>天皇誕生日</v>
      </c>
      <c r="Y28" s="42">
        <f>DATE($Z$4+2018, $Z$5, 22)</f>
        <v>46103</v>
      </c>
      <c r="Z28" s="43" t="str">
        <f t="shared" si="8"/>
        <v>日</v>
      </c>
      <c r="AA28" s="44" t="str">
        <f>IFERROR(VLOOKUP(Y28,HOL!$A:$B,2,FALSE),"")</f>
        <v/>
      </c>
    </row>
    <row r="29" spans="1:27" ht="21" customHeight="1" x14ac:dyDescent="0.15">
      <c r="A29" s="3">
        <f>DATE($B$4+2018, $B$5, 23)</f>
        <v>45861</v>
      </c>
      <c r="B29" s="4" t="str">
        <f t="shared" si="0"/>
        <v>水</v>
      </c>
      <c r="C29" s="69"/>
      <c r="D29" s="42">
        <f>DATE($E$4+2018, $E$5, 23)</f>
        <v>45892</v>
      </c>
      <c r="E29" s="43" t="str">
        <f t="shared" si="1"/>
        <v>土</v>
      </c>
      <c r="F29" s="37"/>
      <c r="G29" s="56">
        <f>DATE($H$4+2018, $H$5, 23)</f>
        <v>45923</v>
      </c>
      <c r="H29" s="57" t="str">
        <f t="shared" si="2"/>
        <v>火</v>
      </c>
      <c r="I29" s="37" t="str">
        <f>IFERROR(VLOOKUP(G29,HOL!$A:$B,2,FALSE),"")</f>
        <v>秋分の日</v>
      </c>
      <c r="J29" s="3">
        <f>DATE($K$4+2018, $K$5, 23)</f>
        <v>45953</v>
      </c>
      <c r="K29" s="4" t="str">
        <f t="shared" si="3"/>
        <v>木</v>
      </c>
      <c r="L29" s="37" t="str">
        <f>IFERROR(VLOOKUP(J29,HOL!$A:$B,2,FALSE),"")</f>
        <v/>
      </c>
      <c r="M29" s="42">
        <f>DATE($N$4+2018, $N$5, 23)</f>
        <v>45984</v>
      </c>
      <c r="N29" s="43" t="str">
        <f t="shared" si="4"/>
        <v>日</v>
      </c>
      <c r="O29" s="37" t="str">
        <f>IFERROR(VLOOKUP(M29,HOL!$A:$B,2,FALSE),"")</f>
        <v>勤労感謝の日</v>
      </c>
      <c r="P29" s="42">
        <f>DATE($Q$4+2018, $Q$5, 23)</f>
        <v>46014</v>
      </c>
      <c r="Q29" s="43" t="str">
        <f t="shared" si="5"/>
        <v>火</v>
      </c>
      <c r="R29" s="44" t="str">
        <f>IFERROR(VLOOKUP(P29,HOL!$A:$B,2,FALSE),"")</f>
        <v/>
      </c>
      <c r="S29" s="3">
        <f>DATE($T$4+2018, $T$5, 23)</f>
        <v>46045</v>
      </c>
      <c r="T29" s="4" t="str">
        <f t="shared" si="6"/>
        <v>金</v>
      </c>
      <c r="U29" s="37" t="str">
        <f>IFERROR(VLOOKUP(S29,HOL!$A:$B,2,FALSE),"")</f>
        <v/>
      </c>
      <c r="V29" s="56">
        <f>DATE($W$4+2018, $W$5, 23)</f>
        <v>46076</v>
      </c>
      <c r="W29" s="57" t="str">
        <f t="shared" si="7"/>
        <v>月</v>
      </c>
      <c r="X29" s="59" t="s">
        <v>41</v>
      </c>
      <c r="Y29" s="42">
        <f>DATE($Z$4+2018, $Z$5, 23)</f>
        <v>46104</v>
      </c>
      <c r="Z29" s="43" t="str">
        <f t="shared" si="8"/>
        <v>月</v>
      </c>
      <c r="AA29" s="44" t="str">
        <f>IFERROR(VLOOKUP(Y29,HOL!$A:$B,2,FALSE),"")</f>
        <v/>
      </c>
    </row>
    <row r="30" spans="1:27" ht="21" customHeight="1" x14ac:dyDescent="0.15">
      <c r="A30" s="3">
        <f>DATE($B$4+2018, $B$5, 24)</f>
        <v>45862</v>
      </c>
      <c r="B30" s="4" t="str">
        <f t="shared" si="0"/>
        <v>木</v>
      </c>
      <c r="C30" s="69"/>
      <c r="D30" s="42">
        <f>DATE($E$4+2018, $E$5, 24)</f>
        <v>45893</v>
      </c>
      <c r="E30" s="43" t="str">
        <f t="shared" si="1"/>
        <v>日</v>
      </c>
      <c r="F30" s="37"/>
      <c r="G30" s="42">
        <f>DATE($H$4+2018, $H$5, 24)</f>
        <v>45924</v>
      </c>
      <c r="H30" s="43" t="str">
        <f t="shared" si="2"/>
        <v>水</v>
      </c>
      <c r="I30" s="37" t="str">
        <f>IFERROR(VLOOKUP(G30,HOL!$A:$B,2,FALSE),"")</f>
        <v/>
      </c>
      <c r="J30" s="3">
        <f>DATE($K$4+2018, $K$5, 24)</f>
        <v>45954</v>
      </c>
      <c r="K30" s="4" t="str">
        <f t="shared" si="3"/>
        <v>金</v>
      </c>
      <c r="L30" s="37" t="str">
        <f>IFERROR(VLOOKUP(J30,HOL!$A:$B,2,FALSE),"")</f>
        <v/>
      </c>
      <c r="M30" s="56">
        <f>DATE($N$4+2018, $N$5, 24)</f>
        <v>45985</v>
      </c>
      <c r="N30" s="57" t="str">
        <f t="shared" si="4"/>
        <v>月</v>
      </c>
      <c r="O30" s="58" t="str">
        <f>IFERROR(VLOOKUP(M30,HOL!$A:$B,2,FALSE),"")</f>
        <v>振替休日</v>
      </c>
      <c r="P30" s="42">
        <f>DATE($Q$4+2018, $Q$5, 24)</f>
        <v>46015</v>
      </c>
      <c r="Q30" s="43" t="str">
        <f t="shared" si="5"/>
        <v>水</v>
      </c>
      <c r="R30" s="44" t="str">
        <f>IFERROR(VLOOKUP(P30,HOL!$A:$B,2,FALSE),"")</f>
        <v/>
      </c>
      <c r="S30" s="3">
        <f>DATE($T$4+2018, $T$5, 24)</f>
        <v>46046</v>
      </c>
      <c r="T30" s="4" t="str">
        <f t="shared" si="6"/>
        <v>土</v>
      </c>
      <c r="U30" s="72" t="str">
        <f>IFERROR(VLOOKUP(S30,HOL!$A:$B,2,FALSE),"")</f>
        <v/>
      </c>
      <c r="V30" s="62">
        <f>DATE($W$4+2018, $W$5, 24)</f>
        <v>46077</v>
      </c>
      <c r="W30" s="63" t="str">
        <f t="shared" si="7"/>
        <v>火</v>
      </c>
      <c r="X30" s="52" t="str">
        <f>IFERROR(VLOOKUP(V30,HOL!$A:$B,2,FALSE),"")</f>
        <v/>
      </c>
      <c r="Y30" s="42">
        <f>DATE($Z$4+2018, $Z$5, 24)</f>
        <v>46105</v>
      </c>
      <c r="Z30" s="43" t="str">
        <f t="shared" si="8"/>
        <v>火</v>
      </c>
      <c r="AA30" s="44" t="str">
        <f>IFERROR(VLOOKUP(Y30,HOL!$A:$B,2,FALSE),"")</f>
        <v/>
      </c>
    </row>
    <row r="31" spans="1:27" ht="21" customHeight="1" x14ac:dyDescent="0.15">
      <c r="A31" s="3">
        <f>DATE($B$4+2018, $B$5, 25)</f>
        <v>45863</v>
      </c>
      <c r="B31" s="4" t="str">
        <f t="shared" si="0"/>
        <v>金</v>
      </c>
      <c r="C31" s="69"/>
      <c r="D31" s="42">
        <f>DATE($E$4+2018, $E$5, 25)</f>
        <v>45894</v>
      </c>
      <c r="E31" s="43" t="str">
        <f t="shared" si="1"/>
        <v>月</v>
      </c>
      <c r="F31" s="37"/>
      <c r="G31" s="42">
        <f>DATE($H$4+2018, $H$5, 25)</f>
        <v>45925</v>
      </c>
      <c r="H31" s="43" t="str">
        <f t="shared" si="2"/>
        <v>木</v>
      </c>
      <c r="I31" s="69" t="str">
        <f>IFERROR(VLOOKUP(G31,HOL!$A:$B,2,FALSE),"")</f>
        <v/>
      </c>
      <c r="J31" s="3">
        <f>DATE($K$4+2018, $K$5, 25)</f>
        <v>45955</v>
      </c>
      <c r="K31" s="4" t="str">
        <f t="shared" si="3"/>
        <v>土</v>
      </c>
      <c r="L31" s="37" t="str">
        <f>IFERROR(VLOOKUP(J31,HOL!$A:$B,2,FALSE),"")</f>
        <v/>
      </c>
      <c r="M31" s="42">
        <f>DATE($N$4+2018, $N$5, 25)</f>
        <v>45986</v>
      </c>
      <c r="N31" s="43" t="str">
        <f t="shared" si="4"/>
        <v>火</v>
      </c>
      <c r="O31" s="37" t="str">
        <f>IFERROR(VLOOKUP(M31,HOL!$A:$B,2,FALSE),"")</f>
        <v/>
      </c>
      <c r="P31" s="42">
        <f>DATE($Q$4+2018, $Q$5, 25)</f>
        <v>46016</v>
      </c>
      <c r="Q31" s="43" t="str">
        <f t="shared" si="5"/>
        <v>木</v>
      </c>
      <c r="R31" s="44" t="str">
        <f>IFERROR(VLOOKUP(P31,HOL!$A:$B,2,FALSE),"")</f>
        <v/>
      </c>
      <c r="S31" s="3">
        <f>DATE($T$4+2018, $T$5, 25)</f>
        <v>46047</v>
      </c>
      <c r="T31" s="4" t="str">
        <f t="shared" si="6"/>
        <v>日</v>
      </c>
      <c r="U31" s="29" t="str">
        <f>IFERROR(VLOOKUP(S31,HOL!$A:$B,2,FALSE),"")</f>
        <v/>
      </c>
      <c r="V31" s="3">
        <f>DATE($W$4+2018, $W$5,25)</f>
        <v>46078</v>
      </c>
      <c r="W31" s="4" t="str">
        <f t="shared" si="7"/>
        <v>水</v>
      </c>
      <c r="X31" s="52" t="str">
        <f>IFERROR(VLOOKUP(V31,HOL!$A:$B,2,FALSE),"")</f>
        <v/>
      </c>
      <c r="Y31" s="42">
        <f>DATE($Z$4+2018, $Z$5, 25)</f>
        <v>46106</v>
      </c>
      <c r="Z31" s="43" t="str">
        <f t="shared" si="8"/>
        <v>水</v>
      </c>
      <c r="AA31" s="44" t="str">
        <f>IFERROR(VLOOKUP(Y31,HOL!$A:$B,2,FALSE),"")</f>
        <v/>
      </c>
    </row>
    <row r="32" spans="1:27" ht="21" customHeight="1" x14ac:dyDescent="0.15">
      <c r="A32" s="3">
        <f>DATE($B$4+2018, $B$5, 26)</f>
        <v>45864</v>
      </c>
      <c r="B32" s="4" t="str">
        <f t="shared" si="0"/>
        <v>土</v>
      </c>
      <c r="C32" s="37"/>
      <c r="D32" s="42">
        <f>DATE($E$4+2018, $E$5, 26)</f>
        <v>45895</v>
      </c>
      <c r="E32" s="43" t="str">
        <f t="shared" si="1"/>
        <v>火</v>
      </c>
      <c r="F32" s="69"/>
      <c r="G32" s="42">
        <f>DATE($H$4+2018, $H$5, 26)</f>
        <v>45926</v>
      </c>
      <c r="H32" s="43" t="str">
        <f t="shared" si="2"/>
        <v>金</v>
      </c>
      <c r="I32" s="69" t="str">
        <f>IFERROR(VLOOKUP(G32,HOL!$A:$B,2,FALSE),"")</f>
        <v/>
      </c>
      <c r="J32" s="3">
        <f>DATE($K$4+2018, $K$5, 26)</f>
        <v>45956</v>
      </c>
      <c r="K32" s="4" t="str">
        <f t="shared" si="3"/>
        <v>日</v>
      </c>
      <c r="L32" s="37" t="str">
        <f>IFERROR(VLOOKUP(J32,HOL!$A:$B,2,FALSE),"")</f>
        <v/>
      </c>
      <c r="M32" s="42">
        <f>DATE($N$4+2018, $N$5, 26)</f>
        <v>45987</v>
      </c>
      <c r="N32" s="43" t="str">
        <f t="shared" si="4"/>
        <v>水</v>
      </c>
      <c r="O32" s="37" t="str">
        <f>IFERROR(VLOOKUP(M32,HOL!$A:$B,2,FALSE),"")</f>
        <v/>
      </c>
      <c r="P32" s="42">
        <f>DATE($Q$4+2018, $Q$5, 26)</f>
        <v>46017</v>
      </c>
      <c r="Q32" s="43" t="str">
        <f t="shared" si="5"/>
        <v>金</v>
      </c>
      <c r="R32" s="44" t="str">
        <f>IFERROR(VLOOKUP(P32,HOL!$A:$B,2,FALSE),"")</f>
        <v/>
      </c>
      <c r="S32" s="3">
        <f>DATE($T$4+2018, $T$5, 26)</f>
        <v>46048</v>
      </c>
      <c r="T32" s="4" t="str">
        <f t="shared" si="6"/>
        <v>月</v>
      </c>
      <c r="U32" s="29" t="str">
        <f>IFERROR(VLOOKUP(S32,HOL!$A:$B,2,FALSE),"")</f>
        <v/>
      </c>
      <c r="V32" s="3">
        <f>DATE($W$4+2018, $W$5, 26)</f>
        <v>46079</v>
      </c>
      <c r="W32" s="4" t="str">
        <f t="shared" si="7"/>
        <v>木</v>
      </c>
      <c r="X32" s="52" t="str">
        <f>IFERROR(VLOOKUP(V32,HOL!$A:$B,2,FALSE),"")</f>
        <v/>
      </c>
      <c r="Y32" s="42">
        <f>DATE($Z$4+2018, $Z$5, 26)</f>
        <v>46107</v>
      </c>
      <c r="Z32" s="43" t="str">
        <f t="shared" si="8"/>
        <v>木</v>
      </c>
      <c r="AA32" s="44" t="str">
        <f>IFERROR(VLOOKUP(Y32,HOL!$A:$B,2,FALSE),"")</f>
        <v/>
      </c>
    </row>
    <row r="33" spans="1:27" ht="21" customHeight="1" x14ac:dyDescent="0.15">
      <c r="A33" s="3">
        <f>DATE($B$4+2018, $B$5, 27)</f>
        <v>45865</v>
      </c>
      <c r="B33" s="4" t="str">
        <f t="shared" si="0"/>
        <v>日</v>
      </c>
      <c r="C33" s="37"/>
      <c r="D33" s="42">
        <f>DATE($E$4+2018, $E$5, 27)</f>
        <v>45896</v>
      </c>
      <c r="E33" s="43" t="str">
        <f t="shared" si="1"/>
        <v>水</v>
      </c>
      <c r="F33" s="69"/>
      <c r="G33" s="42">
        <f>DATE($H$4+2018, $H$5, 27)</f>
        <v>45927</v>
      </c>
      <c r="H33" s="43" t="str">
        <f t="shared" si="2"/>
        <v>土</v>
      </c>
      <c r="I33" s="37" t="str">
        <f>IFERROR(VLOOKUP(G33,HOL!$A:$B,2,FALSE),"")</f>
        <v/>
      </c>
      <c r="J33" s="3">
        <f>DATE($K$4+2018, $K$5, 27)</f>
        <v>45957</v>
      </c>
      <c r="K33" s="4" t="str">
        <f t="shared" si="3"/>
        <v>月</v>
      </c>
      <c r="L33" s="37" t="str">
        <f>IFERROR(VLOOKUP(J33,HOL!$A:$B,2,FALSE),"")</f>
        <v/>
      </c>
      <c r="M33" s="42">
        <f>DATE($N$4+2018, $N$5, 27)</f>
        <v>45988</v>
      </c>
      <c r="N33" s="43" t="str">
        <f t="shared" si="4"/>
        <v>木</v>
      </c>
      <c r="O33" s="37" t="str">
        <f>IFERROR(VLOOKUP(M33,HOL!$A:$B,2,FALSE),"")</f>
        <v/>
      </c>
      <c r="P33" s="42">
        <f>DATE($Q$4+2018, $Q$5, 27)</f>
        <v>46018</v>
      </c>
      <c r="Q33" s="43" t="str">
        <f t="shared" si="5"/>
        <v>土</v>
      </c>
      <c r="R33" s="44" t="str">
        <f>IFERROR(VLOOKUP(P33,HOL!$A:$B,2,FALSE),"")</f>
        <v/>
      </c>
      <c r="S33" s="3">
        <f>DATE($T$4+2018, $T$5, 27)</f>
        <v>46049</v>
      </c>
      <c r="T33" s="4" t="str">
        <f t="shared" si="6"/>
        <v>火</v>
      </c>
      <c r="U33" s="29" t="str">
        <f>IFERROR(VLOOKUP(S33,HOL!$A:$B,2,FALSE),"")</f>
        <v/>
      </c>
      <c r="V33" s="3">
        <f>DATE($W$4+2018, $W$5, 27)</f>
        <v>46080</v>
      </c>
      <c r="W33" s="4" t="str">
        <f t="shared" si="7"/>
        <v>金</v>
      </c>
      <c r="X33" s="52" t="str">
        <f>IFERROR(VLOOKUP(V33,HOL!$A:$B,2,FALSE),"")</f>
        <v/>
      </c>
      <c r="Y33" s="42">
        <f>DATE($Z$4+2018, $Z$5, 27)</f>
        <v>46108</v>
      </c>
      <c r="Z33" s="43" t="str">
        <f t="shared" si="8"/>
        <v>金</v>
      </c>
      <c r="AA33" s="44" t="str">
        <f>IFERROR(VLOOKUP(Y33,HOL!$A:$B,2,FALSE),"")</f>
        <v/>
      </c>
    </row>
    <row r="34" spans="1:27" ht="21" customHeight="1" x14ac:dyDescent="0.15">
      <c r="A34" s="3">
        <f>DATE($B$4+2018, $B$5, 28)</f>
        <v>45866</v>
      </c>
      <c r="B34" s="4" t="str">
        <f t="shared" si="0"/>
        <v>月</v>
      </c>
      <c r="C34" s="37"/>
      <c r="D34" s="42">
        <f>DATE($E$4+2018, $E$5, 28)</f>
        <v>45897</v>
      </c>
      <c r="E34" s="43" t="str">
        <f t="shared" si="1"/>
        <v>木</v>
      </c>
      <c r="F34" s="69"/>
      <c r="G34" s="42">
        <f>DATE($H$4+2018, $H$5, 28)</f>
        <v>45928</v>
      </c>
      <c r="H34" s="43" t="str">
        <f t="shared" si="2"/>
        <v>日</v>
      </c>
      <c r="I34" s="37" t="str">
        <f>IFERROR(VLOOKUP(G34,HOL!$A:$B,2,FALSE),"")</f>
        <v/>
      </c>
      <c r="J34" s="3">
        <f>DATE($K$4+2018, $K$5, 28)</f>
        <v>45958</v>
      </c>
      <c r="K34" s="4" t="str">
        <f t="shared" si="3"/>
        <v>火</v>
      </c>
      <c r="L34" s="37" t="str">
        <f>IFERROR(VLOOKUP(J34,HOL!$A:$B,2,FALSE),"")</f>
        <v/>
      </c>
      <c r="M34" s="42">
        <f>DATE($N$4+2018, $N$5, 28)</f>
        <v>45989</v>
      </c>
      <c r="N34" s="43" t="str">
        <f t="shared" si="4"/>
        <v>金</v>
      </c>
      <c r="O34" s="37" t="str">
        <f>IFERROR(VLOOKUP(M34,HOL!$A:$B,2,FALSE),"")</f>
        <v/>
      </c>
      <c r="P34" s="42">
        <f>DATE($Q$4+2018, $Q$5, 28)</f>
        <v>46019</v>
      </c>
      <c r="Q34" s="43" t="str">
        <f t="shared" si="5"/>
        <v>日</v>
      </c>
      <c r="R34" s="44" t="str">
        <f>IFERROR(VLOOKUP(P34,HOL!$A:$B,2,FALSE),"")</f>
        <v/>
      </c>
      <c r="S34" s="3">
        <f>DATE($T$4+2018, $T$5, 28)</f>
        <v>46050</v>
      </c>
      <c r="T34" s="4" t="str">
        <f t="shared" si="6"/>
        <v>水</v>
      </c>
      <c r="U34" s="37" t="str">
        <f>IFERROR(VLOOKUP(S34,HOL!$A:$B,2,FALSE),"")</f>
        <v/>
      </c>
      <c r="V34" s="3">
        <f>DATE($W$4+2018, $W$5, 28)</f>
        <v>46081</v>
      </c>
      <c r="W34" s="4" t="str">
        <f t="shared" si="7"/>
        <v>土</v>
      </c>
      <c r="X34" s="54" t="str">
        <f>IFERROR(VLOOKUP(V34,HOL!$A:$B,2,FALSE),"")</f>
        <v/>
      </c>
      <c r="Y34" s="42">
        <f>DATE($Z$4+2018, $Z$5, 28)</f>
        <v>46109</v>
      </c>
      <c r="Z34" s="43" t="str">
        <f t="shared" si="8"/>
        <v>土</v>
      </c>
      <c r="AA34" s="36" t="str">
        <f>IFERROR(VLOOKUP(Y34,HOL!$A:$B,2,FALSE),"")</f>
        <v/>
      </c>
    </row>
    <row r="35" spans="1:27" ht="21" customHeight="1" x14ac:dyDescent="0.15">
      <c r="A35" s="3">
        <f>IF(MONTH(DATE($B$4+2018, $B$5, 29))=$B$5, DATE($B$4+2018, $B$5, 29), "")</f>
        <v>45867</v>
      </c>
      <c r="B35" s="4" t="str">
        <f t="shared" si="0"/>
        <v>火</v>
      </c>
      <c r="C35" s="69"/>
      <c r="D35" s="42">
        <f>DATE($E$4+2018, $E$5, 29)</f>
        <v>45898</v>
      </c>
      <c r="E35" s="43" t="str">
        <f t="shared" si="1"/>
        <v>金</v>
      </c>
      <c r="F35" s="69"/>
      <c r="G35" s="42">
        <f>IF(MONTH(DATE($H$4+2018, $H$5, 29))=$H$5, DATE($H$4+2018, $H$5, 29), "")</f>
        <v>45929</v>
      </c>
      <c r="H35" s="43" t="str">
        <f t="shared" si="2"/>
        <v>月</v>
      </c>
      <c r="I35" s="37" t="str">
        <f>IFERROR(VLOOKUP(G35,HOL!$A:$B,2,FALSE),"")</f>
        <v/>
      </c>
      <c r="J35" s="3">
        <f>IF(MONTH(DATE($K$4+2018, $K$5, 29))=$K$5, DATE($K$4+2018, $K$5, 29), "")</f>
        <v>45959</v>
      </c>
      <c r="K35" s="4" t="str">
        <f t="shared" si="3"/>
        <v>水</v>
      </c>
      <c r="L35" s="37" t="str">
        <f>IFERROR(VLOOKUP(J35,HOL!$A:$B,2,FALSE),"")</f>
        <v/>
      </c>
      <c r="M35" s="42">
        <f>IF(MONTH(DATE($N$4+2018, $N$5, 29))=$N$5, DATE($N$4+2018, $N$5, 29), "")</f>
        <v>45990</v>
      </c>
      <c r="N35" s="43" t="str">
        <f t="shared" si="4"/>
        <v>土</v>
      </c>
      <c r="O35" s="37" t="str">
        <f>IFERROR(VLOOKUP(M35,HOL!$A:$B,2,FALSE),"")</f>
        <v/>
      </c>
      <c r="P35" s="56">
        <f>IF(MONTH(DATE($Q$4+2018, $Q$5, 29))=$Q$5, DATE($Q$4+2018, $Q$5, 29), "")</f>
        <v>46020</v>
      </c>
      <c r="Q35" s="57" t="str">
        <f t="shared" si="5"/>
        <v>月</v>
      </c>
      <c r="R35" s="60" t="str">
        <f>IFERROR(VLOOKUP(P35,HOL!$A:$B,2,FALSE),"")</f>
        <v>年末休暇</v>
      </c>
      <c r="S35" s="3">
        <f>IF(MONTH(DATE($T$4+2018, $T$5, 29))=$T$5, DATE($T$4+2018, $T$5, 29), "")</f>
        <v>46051</v>
      </c>
      <c r="T35" s="4" t="str">
        <f>IF(S35&lt;&gt;"",IF(WEEKDAY(S35)=1,"日",IF(WEEKDAY(S35)=2,"月",IF(WEEKDAY(S35)=3,"火",IF(WEEKDAY(S35)=4,"水",IF(WEEKDAY(S35)=5,"木",IF(WEEKDAY(S35)=6,"金","土")))))),"")</f>
        <v>木</v>
      </c>
      <c r="U35" s="37" t="str">
        <f>IFERROR(VLOOKUP(S35,HOL!$A:$B,2,FALSE),"")</f>
        <v/>
      </c>
      <c r="V35" s="3" t="str">
        <f>IF(MONTH(DATE($W$4+2018, $W$5, 29))=$W$5, DATE($W$4+2018, $W$5, 29), "")</f>
        <v/>
      </c>
      <c r="W35" s="4" t="str">
        <f t="shared" si="7"/>
        <v/>
      </c>
      <c r="X35" s="52"/>
      <c r="Y35" s="42">
        <f>IF(MONTH(DATE($Z$4+2018, $Z$5, 29))=$Z$5, DATE($Z$4+2018, $Z$5, 29), "")</f>
        <v>46110</v>
      </c>
      <c r="Z35" s="43" t="str">
        <f t="shared" si="8"/>
        <v>日</v>
      </c>
      <c r="AA35" s="44" t="str">
        <f>IFERROR(VLOOKUP(Y35,HOL!$A:$B,2,FALSE),"")</f>
        <v/>
      </c>
    </row>
    <row r="36" spans="1:27" ht="21" customHeight="1" x14ac:dyDescent="0.15">
      <c r="A36" s="3">
        <f>IF(MONTH(DATE($B$4+2018, $B$5, 30))=$B$5, DATE($B$4+2018, $B$5, 30), "")</f>
        <v>45868</v>
      </c>
      <c r="B36" s="4" t="str">
        <f t="shared" si="0"/>
        <v>水</v>
      </c>
      <c r="C36" s="49"/>
      <c r="D36" s="42">
        <f>IF(MONTH(DATE($E$4+2018, $E$5, 30))=$E$5, DATE($E$4+2018, $E$5, 30), "")</f>
        <v>45899</v>
      </c>
      <c r="E36" s="43" t="str">
        <f t="shared" si="1"/>
        <v>土</v>
      </c>
      <c r="F36" s="37"/>
      <c r="G36" s="42">
        <f>IF(MONTH(DATE($H$4+2018, $H$5, 30))=$H$5, DATE($H$4+2018, $H$5, 30), "")</f>
        <v>45930</v>
      </c>
      <c r="H36" s="43" t="str">
        <f t="shared" si="2"/>
        <v>火</v>
      </c>
      <c r="I36" s="69" t="str">
        <f>IFERROR(VLOOKUP(G36,HOL!$A:$B,2,FALSE),"")</f>
        <v/>
      </c>
      <c r="J36" s="3">
        <f>IF(MONTH(DATE($K$4+2018, $K$5, 30))=$K$5, DATE($K$4+2018, $K$5, 30), "")</f>
        <v>45960</v>
      </c>
      <c r="K36" s="4" t="str">
        <f t="shared" si="3"/>
        <v>木</v>
      </c>
      <c r="L36" s="37" t="str">
        <f>IFERROR(VLOOKUP(J36,HOL!$A:$B,2,FALSE),"")</f>
        <v/>
      </c>
      <c r="M36" s="42">
        <f>IF(MONTH(DATE($N$4+2018, $N$5, 30))=$N$5, DATE($N$4+2018, $N$5, 30), "")</f>
        <v>45991</v>
      </c>
      <c r="N36" s="43" t="str">
        <f t="shared" si="4"/>
        <v>日</v>
      </c>
      <c r="O36" s="37" t="str">
        <f>IFERROR(VLOOKUP(M36,HOL!$A:$B,2,FALSE),"")</f>
        <v/>
      </c>
      <c r="P36" s="56">
        <f>IF(MONTH(DATE($Q$4+2018, $Q$5, 30))=$Q$5, DATE($Q$4+2018, $Q$5, 30), "")</f>
        <v>46021</v>
      </c>
      <c r="Q36" s="57" t="str">
        <f t="shared" si="5"/>
        <v>火</v>
      </c>
      <c r="R36" s="60" t="str">
        <f>IFERROR(VLOOKUP(P36,HOL!$A:$B,2,FALSE),"")</f>
        <v>年末休暇</v>
      </c>
      <c r="S36" s="3">
        <f>IF(MONTH(DATE($T$4+2018, $T$5, 29))=$T$5, DATE($T$4+2018, $T$5,30), "")</f>
        <v>46052</v>
      </c>
      <c r="T36" s="4" t="str">
        <f t="shared" ref="T36:T37" si="9">IF(S36&lt;&gt;"",IF(WEEKDAY(S36)=1,"日",IF(WEEKDAY(S36)=2,"月",IF(WEEKDAY(S36)=3,"火",IF(WEEKDAY(S36)=4,"水",IF(WEEKDAY(S36)=5,"木",IF(WEEKDAY(S36)=6,"金","土")))))),"")</f>
        <v>金</v>
      </c>
      <c r="U36" s="37" t="str">
        <f>IFERROR(VLOOKUP(S36,HOL!$A:$B,2,FALSE),"")</f>
        <v/>
      </c>
      <c r="V36" s="3" t="str">
        <f>IF(MONTH(DATE($W$4+2018, $W$5, 30))=$W$5, DATE($W$4+2018, $W$5, 30), "")</f>
        <v/>
      </c>
      <c r="W36" s="4" t="str">
        <f t="shared" si="7"/>
        <v/>
      </c>
      <c r="X36" s="52"/>
      <c r="Y36" s="42">
        <f>IF(MONTH(DATE($Z$4+2018, $Z$5, 30))=$Z$5, DATE($Z$4+2018, $Z$5, 30), "")</f>
        <v>46111</v>
      </c>
      <c r="Z36" s="43" t="str">
        <f t="shared" si="8"/>
        <v>月</v>
      </c>
      <c r="AA36" s="44" t="str">
        <f>IFERROR(VLOOKUP(Y36,HOL!$A:$B,2,FALSE),"")</f>
        <v/>
      </c>
    </row>
    <row r="37" spans="1:27" ht="21" customHeight="1" thickBot="1" x14ac:dyDescent="0.2">
      <c r="A37" s="5">
        <f>IF(MONTH(DATE($B$4+2018, $B$5, 31))=$B$5, DATE($B$4+2018, $B$5, 31), "")</f>
        <v>45869</v>
      </c>
      <c r="B37" s="6" t="str">
        <f t="shared" si="0"/>
        <v>木</v>
      </c>
      <c r="C37" s="70"/>
      <c r="D37" s="46">
        <f>IF(MONTH(DATE($E$4+2018, $E$5, 31))=$E$5, DATE($E$4+2018, $E$5, 31), "")</f>
        <v>45900</v>
      </c>
      <c r="E37" s="47" t="str">
        <f t="shared" si="1"/>
        <v>日</v>
      </c>
      <c r="F37" s="45"/>
      <c r="G37" s="46"/>
      <c r="H37" s="47"/>
      <c r="I37" s="45"/>
      <c r="J37" s="5">
        <f>IF(MONTH(DATE($K$4+2018, $K$5, 31))=$K$5, DATE($K$4+2018, $K$5, 31), "")</f>
        <v>45961</v>
      </c>
      <c r="K37" s="6" t="str">
        <f t="shared" si="3"/>
        <v>金</v>
      </c>
      <c r="L37" s="45" t="str">
        <f>IFERROR(VLOOKUP(J37,HOL!$A:$B,2,FALSE),"")</f>
        <v/>
      </c>
      <c r="M37" s="46" t="str">
        <f>IF(MONTH(DATE($N$4+2018, $N$5, 31))=$N$5, DATE($N$4+2018, $N$5, 31), "")</f>
        <v/>
      </c>
      <c r="N37" s="47" t="str">
        <f t="shared" si="4"/>
        <v/>
      </c>
      <c r="O37" s="45"/>
      <c r="P37" s="65">
        <f>IF(MONTH(DATE($Q$4+2018, $Q$5, 31))=$Q$5, DATE($Q$4+2018, $Q$5, 31), "")</f>
        <v>46022</v>
      </c>
      <c r="Q37" s="66" t="str">
        <f t="shared" si="5"/>
        <v>水</v>
      </c>
      <c r="R37" s="67" t="str">
        <f>IFERROR(VLOOKUP(P37,HOL!$A:$B,2,FALSE),"")</f>
        <v>年末休暇</v>
      </c>
      <c r="S37" s="5">
        <f>IF(MONTH(DATE($T$4+2018, $T$5, 29))=$T$5, DATE($T$4+2018, $T$5, 31), "")</f>
        <v>46053</v>
      </c>
      <c r="T37" s="6" t="str">
        <f t="shared" si="9"/>
        <v>土</v>
      </c>
      <c r="U37" s="77" t="str">
        <f>IFERROR(VLOOKUP(S37,HOL!$A:$B,2,FALSE),"")</f>
        <v/>
      </c>
      <c r="V37" s="5" t="str">
        <f>IF(MONTH(DATE($W$4+2018, $W$5, 31))=$W$5, DATE($W$4+2018, $W$5, 31), "")</f>
        <v/>
      </c>
      <c r="W37" s="6" t="str">
        <f t="shared" si="7"/>
        <v/>
      </c>
      <c r="X37" s="53"/>
      <c r="Y37" s="46">
        <f>IF(MONTH(DATE($Z$4+2018, $Z$5, 31))=$Z$5, DATE($Z$4+2018, $Z$5, 31), "")</f>
        <v>46112</v>
      </c>
      <c r="Z37" s="47" t="str">
        <f t="shared" si="8"/>
        <v>火</v>
      </c>
      <c r="AA37" s="48" t="str">
        <f>IFERROR(VLOOKUP(Y37,HOL!$A:$B,2,FALSE),"")</f>
        <v/>
      </c>
    </row>
    <row r="38" spans="1:27" x14ac:dyDescent="0.15">
      <c r="D38" s="30" t="s">
        <v>27</v>
      </c>
      <c r="F38" s="30"/>
      <c r="P38" s="30"/>
      <c r="R38" s="28" t="s">
        <v>27</v>
      </c>
      <c r="U38" s="28" t="s">
        <v>27</v>
      </c>
      <c r="V38" s="30" t="s">
        <v>27</v>
      </c>
    </row>
    <row r="39" spans="1:27" s="30" customFormat="1" ht="14.25" x14ac:dyDescent="0.15">
      <c r="A39" s="11"/>
      <c r="D39" s="78" t="s">
        <v>29</v>
      </c>
      <c r="E39" s="78"/>
      <c r="F39" s="78"/>
      <c r="G39" s="78"/>
      <c r="H39" s="78"/>
      <c r="I39" s="78"/>
      <c r="P39" s="34" t="s">
        <v>33</v>
      </c>
      <c r="V39" s="34" t="s">
        <v>31</v>
      </c>
    </row>
    <row r="40" spans="1:27" s="30" customFormat="1" ht="14.25" x14ac:dyDescent="0.15">
      <c r="A40" s="11"/>
      <c r="D40" s="78" t="s">
        <v>30</v>
      </c>
      <c r="E40" s="78"/>
      <c r="F40" s="78"/>
      <c r="G40" s="78"/>
      <c r="H40" s="78"/>
      <c r="I40" s="78"/>
      <c r="P40" s="34" t="s">
        <v>32</v>
      </c>
      <c r="V40" s="34" t="s">
        <v>30</v>
      </c>
    </row>
    <row r="41" spans="1:27" s="30" customFormat="1" x14ac:dyDescent="0.15">
      <c r="A41" s="11"/>
    </row>
    <row r="42" spans="1:27" x14ac:dyDescent="0.15">
      <c r="B42" s="9"/>
      <c r="C42" s="30"/>
      <c r="K42" s="64"/>
    </row>
    <row r="43" spans="1:27" x14ac:dyDescent="0.15">
      <c r="B43" s="9"/>
      <c r="C43" s="28"/>
    </row>
  </sheetData>
  <phoneticPr fontId="1"/>
  <conditionalFormatting sqref="A7:C37">
    <cfRule type="expression" dxfId="180" priority="41">
      <formula>$B7="日"</formula>
    </cfRule>
    <cfRule type="expression" dxfId="179" priority="50">
      <formula>$B7="土"</formula>
    </cfRule>
  </conditionalFormatting>
  <conditionalFormatting sqref="D7:F37">
    <cfRule type="expression" dxfId="178" priority="39">
      <formula>$E7="日"</formula>
    </cfRule>
    <cfRule type="expression" dxfId="177" priority="52">
      <formula>$E7="土"</formula>
    </cfRule>
  </conditionalFormatting>
  <conditionalFormatting sqref="G7:I37">
    <cfRule type="expression" dxfId="176" priority="37">
      <formula>$H7="日"</formula>
    </cfRule>
    <cfRule type="expression" dxfId="175" priority="53">
      <formula>$H7="土"</formula>
    </cfRule>
  </conditionalFormatting>
  <conditionalFormatting sqref="J7:L37">
    <cfRule type="expression" dxfId="174" priority="36">
      <formula>$K7="日"</formula>
    </cfRule>
    <cfRule type="expression" dxfId="173" priority="54">
      <formula>$K7="土"</formula>
    </cfRule>
  </conditionalFormatting>
  <conditionalFormatting sqref="M7:O37">
    <cfRule type="expression" dxfId="172" priority="34">
      <formula>$N7="日"</formula>
    </cfRule>
    <cfRule type="expression" dxfId="171" priority="55">
      <formula>$N7="土"</formula>
    </cfRule>
  </conditionalFormatting>
  <conditionalFormatting sqref="P7:R37">
    <cfRule type="expression" dxfId="170" priority="32">
      <formula>$Q7="日"</formula>
    </cfRule>
    <cfRule type="expression" dxfId="169" priority="56">
      <formula>$Q7="土"</formula>
    </cfRule>
  </conditionalFormatting>
  <conditionalFormatting sqref="S10:U12 S17:U20 S13:T16 S24:U26 S21:T23 S31:U33 S27:T30 S34:T37 S7:T9">
    <cfRule type="expression" dxfId="168" priority="30">
      <formula>$T7="日"</formula>
    </cfRule>
    <cfRule type="expression" dxfId="167" priority="59">
      <formula>$T7="土"</formula>
    </cfRule>
  </conditionalFormatting>
  <conditionalFormatting sqref="Y6:AA37">
    <cfRule type="expression" dxfId="166" priority="26">
      <formula>$Z6="日"</formula>
    </cfRule>
    <cfRule type="expression" dxfId="165" priority="57">
      <formula>$Z6="土"</formula>
    </cfRule>
  </conditionalFormatting>
  <conditionalFormatting sqref="V7:X9 V14:X14 V10:W13 V16:X37 X15">
    <cfRule type="expression" dxfId="164" priority="28">
      <formula>$W7="日"</formula>
    </cfRule>
    <cfRule type="expression" dxfId="163" priority="58">
      <formula>$W7="土"</formula>
    </cfRule>
  </conditionalFormatting>
  <conditionalFormatting sqref="U13:U16">
    <cfRule type="expression" dxfId="162" priority="23">
      <formula>$K13="日"</formula>
    </cfRule>
    <cfRule type="expression" dxfId="161" priority="24">
      <formula>$K13="土"</formula>
    </cfRule>
  </conditionalFormatting>
  <conditionalFormatting sqref="U21:U23">
    <cfRule type="expression" dxfId="160" priority="20">
      <formula>$K21="日"</formula>
    </cfRule>
    <cfRule type="expression" dxfId="159" priority="21">
      <formula>$K21="土"</formula>
    </cfRule>
  </conditionalFormatting>
  <conditionalFormatting sqref="U27:U30">
    <cfRule type="expression" dxfId="158" priority="17">
      <formula>$K27="日"</formula>
    </cfRule>
    <cfRule type="expression" dxfId="157" priority="18">
      <formula>$K27="土"</formula>
    </cfRule>
  </conditionalFormatting>
  <conditionalFormatting sqref="U34:U37">
    <cfRule type="expression" dxfId="156" priority="14">
      <formula>$K34="日"</formula>
    </cfRule>
    <cfRule type="expression" dxfId="155" priority="15">
      <formula>$K34="土"</formula>
    </cfRule>
  </conditionalFormatting>
  <conditionalFormatting sqref="X10:X11">
    <cfRule type="expression" dxfId="154" priority="11">
      <formula>$Q10="日"</formula>
    </cfRule>
    <cfRule type="expression" dxfId="153" priority="12">
      <formula>$Q10="土"</formula>
    </cfRule>
  </conditionalFormatting>
  <conditionalFormatting sqref="X13">
    <cfRule type="expression" dxfId="152" priority="8">
      <formula>$W13="日"</formula>
    </cfRule>
    <cfRule type="expression" dxfId="151" priority="9">
      <formula>$W13="土"</formula>
    </cfRule>
  </conditionalFormatting>
  <conditionalFormatting sqref="V15:W15">
    <cfRule type="expression" dxfId="150" priority="5">
      <formula>$Z15="日"</formula>
    </cfRule>
    <cfRule type="expression" dxfId="149" priority="6">
      <formula>$Z15="土"</formula>
    </cfRule>
  </conditionalFormatting>
  <conditionalFormatting sqref="U7:U9">
    <cfRule type="expression" dxfId="148" priority="2">
      <formula>$AL7="日"</formula>
    </cfRule>
    <cfRule type="expression" dxfId="147" priority="3">
      <formula>$AL7="土"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BD266A41-5328-4492-ADE5-2250719AECEC}">
            <xm:f>COUNTIF(HOL!$A$1:$A$52,$A7)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A7:C37</xm:sqref>
        </x14:conditionalFormatting>
        <x14:conditionalFormatting xmlns:xm="http://schemas.microsoft.com/office/excel/2006/main">
          <x14:cfRule type="expression" priority="38" id="{E51E42C6-3EFD-409A-94A7-C33FD475E4BE}">
            <xm:f>COUNTIF(HOL!$A$1:$A$52,$D7)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D7:F37</xm:sqref>
        </x14:conditionalFormatting>
        <x14:conditionalFormatting xmlns:xm="http://schemas.microsoft.com/office/excel/2006/main">
          <x14:cfRule type="expression" priority="35" id="{963FFEBE-3722-498A-8A77-E6FEFD3D307F}">
            <xm:f>COUNTIF(HOL!$A$1:$A$52,$J7)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J7:L37</xm:sqref>
        </x14:conditionalFormatting>
        <x14:conditionalFormatting xmlns:xm="http://schemas.microsoft.com/office/excel/2006/main">
          <x14:cfRule type="expression" priority="33" id="{8BF81A33-45F9-4375-B6C2-5CB41A8B0D51}">
            <xm:f>COUNTIF(HOL!$A$1:$A$52,$M7)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M7:O37</xm:sqref>
        </x14:conditionalFormatting>
        <x14:conditionalFormatting xmlns:xm="http://schemas.microsoft.com/office/excel/2006/main">
          <x14:cfRule type="expression" priority="31" id="{8E2112BA-0A36-40FC-AE95-A8E1A30E8691}">
            <xm:f>COUNTIF(HOL!$A$1:$A$52,$P7)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P7:R37</xm:sqref>
        </x14:conditionalFormatting>
        <x14:conditionalFormatting xmlns:xm="http://schemas.microsoft.com/office/excel/2006/main">
          <x14:cfRule type="expression" priority="25" id="{657B1546-79FB-4EBD-AA11-FAEED24EC4FC}">
            <xm:f>COUNTIF(HOL!$A$1:$A$52,$Y7)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Y7:AA37</xm:sqref>
        </x14:conditionalFormatting>
        <x14:conditionalFormatting xmlns:xm="http://schemas.microsoft.com/office/excel/2006/main">
          <x14:cfRule type="expression" priority="27" id="{F253D07D-CB09-46BE-BA8E-6EC195EC54C8}">
            <xm:f>COUNTIF(HOL!$A$1:$A$52,$V7)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V7:X9 V14:X14 V10:W13 V16:X37 X15</xm:sqref>
        </x14:conditionalFormatting>
        <x14:conditionalFormatting xmlns:xm="http://schemas.microsoft.com/office/excel/2006/main">
          <x14:cfRule type="expression" priority="29" id="{8084EA6A-DA5C-4478-A98C-0570E8DA5077}">
            <xm:f>COUNTIF(HOL!$A$1:$A$52,$S7)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S10:U12 S17:U20 S13:T16 S24:U26 S21:T23 S31:U33 S27:T30 S34:T37 S7:T9</xm:sqref>
        </x14:conditionalFormatting>
        <x14:conditionalFormatting xmlns:xm="http://schemas.microsoft.com/office/excel/2006/main">
          <x14:cfRule type="expression" priority="22" id="{3BD4ACCD-E3D7-45DF-A14C-CB9D35D737F1}">
            <xm:f>COUNTIF(HOL!$A$1:$A$52,$J13)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U13:U16</xm:sqref>
        </x14:conditionalFormatting>
        <x14:conditionalFormatting xmlns:xm="http://schemas.microsoft.com/office/excel/2006/main">
          <x14:cfRule type="expression" priority="19" id="{DD5BC1A5-36BF-4291-ACA7-ECB1459191B9}">
            <xm:f>COUNTIF(HOL!$A$1:$A$52,$J21)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U21:U23</xm:sqref>
        </x14:conditionalFormatting>
        <x14:conditionalFormatting xmlns:xm="http://schemas.microsoft.com/office/excel/2006/main">
          <x14:cfRule type="expression" priority="16" id="{76C1CCB3-F24D-4EA1-8F90-3BFDE322EDBE}">
            <xm:f>COUNTIF(HOL!$A$1:$A$52,$J27)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U27:U30</xm:sqref>
        </x14:conditionalFormatting>
        <x14:conditionalFormatting xmlns:xm="http://schemas.microsoft.com/office/excel/2006/main">
          <x14:cfRule type="expression" priority="13" id="{708BF356-BC75-4761-8FCD-D9BD0240CE57}">
            <xm:f>COUNTIF(HOL!$A$1:$A$52,$J34)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U34:U37</xm:sqref>
        </x14:conditionalFormatting>
        <x14:conditionalFormatting xmlns:xm="http://schemas.microsoft.com/office/excel/2006/main">
          <x14:cfRule type="expression" priority="10" id="{BA21C3AD-9F1C-461A-882E-08F6787EBB81}">
            <xm:f>COUNTIF(HOL!$A$1:$A$52,$P10)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X10:X11</xm:sqref>
        </x14:conditionalFormatting>
        <x14:conditionalFormatting xmlns:xm="http://schemas.microsoft.com/office/excel/2006/main">
          <x14:cfRule type="expression" priority="7" id="{24ED0092-FC92-4FC8-9C14-CA4BA1EF2EE9}">
            <xm:f>COUNTIF(HOL!$A$1:$A$52,$V13)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X13</xm:sqref>
        </x14:conditionalFormatting>
        <x14:conditionalFormatting xmlns:xm="http://schemas.microsoft.com/office/excel/2006/main">
          <x14:cfRule type="expression" priority="4" id="{9EBAF3CE-099D-4F92-93F0-B8F5D27D5EA0}">
            <xm:f>COUNTIF(HOL!$A$1:$A$52,$Y15)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V15:W15</xm:sqref>
        </x14:conditionalFormatting>
        <x14:conditionalFormatting xmlns:xm="http://schemas.microsoft.com/office/excel/2006/main">
          <x14:cfRule type="expression" priority="1" id="{11E2427E-DA4F-426F-8008-3C4CAD5AA46F}">
            <xm:f>COUNTIF('\\Cl-flsv12w\群馬支部（各課）\求職者支援課\●求職者支援制度（移動しない）\☆☆令和０６年度認定申請\【03 HP申請案内up】\第２四半期\[（資料２-1）カレンダー（日程確認用A3で作成).xlsx]HOL'!#REF!,$AK7)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U7:U9</xm:sqref>
        </x14:conditionalFormatting>
        <x14:conditionalFormatting xmlns:xm="http://schemas.microsoft.com/office/excel/2006/main">
          <x14:cfRule type="expression" priority="827" id="{40801425-B3B4-410F-B7C8-E6A27CED9FE7}">
            <xm:f>COUNTIF(HOL!$A$1:$A52,$G7)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G7:I8 G17:I19</xm:sqref>
        </x14:conditionalFormatting>
        <x14:conditionalFormatting xmlns:xm="http://schemas.microsoft.com/office/excel/2006/main">
          <x14:cfRule type="expression" priority="829" id="{C7F63147-9C60-4363-92DA-386F65DBB9EA}">
            <xm:f>COUNTIF(HOL!$A$1:$A55,$G9)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G9:I16</xm:sqref>
        </x14:conditionalFormatting>
        <x14:conditionalFormatting xmlns:xm="http://schemas.microsoft.com/office/excel/2006/main">
          <x14:cfRule type="expression" priority="830" id="{0B4BD5CA-2C4D-44A3-BE94-408746B1BDF4}">
            <xm:f>COUNTIF(HOL!$A$1:$A64,$G20)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G20:I22 G25:I37</xm:sqref>
        </x14:conditionalFormatting>
        <x14:conditionalFormatting xmlns:xm="http://schemas.microsoft.com/office/excel/2006/main">
          <x14:cfRule type="expression" priority="832" id="{65C460AE-F62F-4FC2-86AC-F2912D0467E3}">
            <xm:f>COUNTIF(HOL!$A$1:$A66,$G23)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G23:I24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43"/>
  <sheetViews>
    <sheetView topLeftCell="A22" zoomScaleNormal="100" zoomScaleSheetLayoutView="100" workbookViewId="0">
      <selection activeCell="V38" sqref="V38:X39"/>
    </sheetView>
  </sheetViews>
  <sheetFormatPr defaultRowHeight="12" x14ac:dyDescent="0.15"/>
  <cols>
    <col min="1" max="1" width="3.125" style="17" customWidth="1"/>
    <col min="2" max="2" width="3.125" style="18" customWidth="1"/>
    <col min="3" max="3" width="10" style="27" customWidth="1"/>
    <col min="4" max="5" width="3.125" style="9" customWidth="1"/>
    <col min="6" max="6" width="10" style="28" customWidth="1"/>
    <col min="7" max="8" width="3.125" style="9" customWidth="1"/>
    <col min="9" max="9" width="10" style="28" customWidth="1"/>
    <col min="10" max="11" width="3.125" style="9" customWidth="1"/>
    <col min="12" max="12" width="10" style="28" customWidth="1"/>
    <col min="13" max="14" width="3.125" style="9" customWidth="1"/>
    <col min="15" max="15" width="10" style="28" customWidth="1"/>
    <col min="16" max="17" width="3.125" style="9" customWidth="1"/>
    <col min="18" max="18" width="10" style="28" customWidth="1"/>
    <col min="19" max="20" width="3" style="9" customWidth="1"/>
    <col min="21" max="21" width="10" style="9" customWidth="1"/>
    <col min="22" max="22" width="3" style="9" customWidth="1"/>
    <col min="23" max="23" width="4" style="9" customWidth="1"/>
    <col min="24" max="24" width="10" style="9" customWidth="1"/>
    <col min="25" max="25" width="3" style="9" customWidth="1"/>
    <col min="26" max="26" width="3.75" style="9" customWidth="1"/>
    <col min="27" max="27" width="10" style="9" customWidth="1"/>
    <col min="28" max="16384" width="9" style="9"/>
  </cols>
  <sheetData>
    <row r="1" spans="1:27" x14ac:dyDescent="0.15">
      <c r="A1" s="16"/>
      <c r="B1" s="16"/>
      <c r="C1" s="23"/>
      <c r="D1" s="16"/>
      <c r="E1" s="16"/>
      <c r="F1" s="23"/>
      <c r="G1" s="16"/>
      <c r="H1" s="16"/>
      <c r="I1" s="26"/>
      <c r="J1" s="17"/>
      <c r="K1" s="18"/>
      <c r="L1" s="27"/>
      <c r="U1" s="28"/>
      <c r="X1" s="28"/>
      <c r="AA1" s="28"/>
    </row>
    <row r="2" spans="1:27" ht="39" customHeight="1" thickBot="1" x14ac:dyDescent="0.2">
      <c r="A2" s="16"/>
      <c r="B2" s="16"/>
      <c r="C2" s="23"/>
      <c r="D2" s="16"/>
      <c r="E2" s="16"/>
      <c r="F2" s="23"/>
      <c r="G2" s="16"/>
      <c r="H2" s="16"/>
      <c r="I2" s="26"/>
      <c r="J2" s="17"/>
      <c r="K2" s="18"/>
      <c r="L2" s="27"/>
      <c r="U2" s="28"/>
      <c r="X2" s="28"/>
      <c r="AA2" s="28"/>
    </row>
    <row r="3" spans="1:27" x14ac:dyDescent="0.15">
      <c r="A3" s="7"/>
      <c r="B3" s="8" t="s">
        <v>19</v>
      </c>
      <c r="C3" s="24"/>
      <c r="D3" s="7"/>
      <c r="E3" s="8" t="s">
        <v>19</v>
      </c>
      <c r="F3" s="24"/>
      <c r="G3" s="7"/>
      <c r="H3" s="8" t="s">
        <v>19</v>
      </c>
      <c r="I3" s="24"/>
      <c r="J3" s="7"/>
      <c r="K3" s="8" t="s">
        <v>19</v>
      </c>
      <c r="L3" s="24"/>
      <c r="M3" s="7"/>
      <c r="N3" s="8" t="s">
        <v>19</v>
      </c>
      <c r="O3" s="24"/>
      <c r="P3" s="7"/>
      <c r="Q3" s="8" t="s">
        <v>19</v>
      </c>
      <c r="R3" s="24"/>
      <c r="S3" s="7"/>
      <c r="T3" s="8" t="s">
        <v>19</v>
      </c>
      <c r="U3" s="20"/>
      <c r="V3" s="7"/>
      <c r="W3" s="8" t="s">
        <v>19</v>
      </c>
      <c r="X3" s="20"/>
      <c r="Y3" s="7"/>
      <c r="Z3" s="8" t="s">
        <v>19</v>
      </c>
      <c r="AA3" s="24"/>
    </row>
    <row r="4" spans="1:27" x14ac:dyDescent="0.15">
      <c r="A4" s="10"/>
      <c r="B4" s="11">
        <v>7</v>
      </c>
      <c r="C4" s="21" t="s">
        <v>20</v>
      </c>
      <c r="D4" s="10"/>
      <c r="E4" s="11">
        <v>7</v>
      </c>
      <c r="F4" s="21" t="s">
        <v>20</v>
      </c>
      <c r="G4" s="10"/>
      <c r="H4" s="11">
        <v>7</v>
      </c>
      <c r="I4" s="21" t="s">
        <v>20</v>
      </c>
      <c r="J4" s="10"/>
      <c r="K4" s="11">
        <v>8</v>
      </c>
      <c r="L4" s="21" t="s">
        <v>20</v>
      </c>
      <c r="M4" s="10"/>
      <c r="N4" s="11">
        <v>8</v>
      </c>
      <c r="O4" s="21" t="s">
        <v>20</v>
      </c>
      <c r="P4" s="10"/>
      <c r="Q4" s="11">
        <v>8</v>
      </c>
      <c r="R4" s="21" t="s">
        <v>20</v>
      </c>
      <c r="S4" s="10"/>
      <c r="T4" s="11">
        <v>8</v>
      </c>
      <c r="U4" s="21"/>
      <c r="V4" s="10"/>
      <c r="W4" s="11">
        <v>8</v>
      </c>
      <c r="X4" s="21"/>
      <c r="Y4" s="10"/>
      <c r="Z4" s="11">
        <v>8</v>
      </c>
      <c r="AA4" s="21"/>
    </row>
    <row r="5" spans="1:27" ht="18" customHeight="1" x14ac:dyDescent="0.15">
      <c r="A5" s="12"/>
      <c r="B5" s="11">
        <v>10</v>
      </c>
      <c r="C5" s="21" t="s">
        <v>21</v>
      </c>
      <c r="D5" s="12"/>
      <c r="E5" s="11">
        <v>11</v>
      </c>
      <c r="F5" s="21" t="s">
        <v>21</v>
      </c>
      <c r="G5" s="12"/>
      <c r="H5" s="11">
        <v>12</v>
      </c>
      <c r="I5" s="21" t="s">
        <v>21</v>
      </c>
      <c r="J5" s="12"/>
      <c r="K5" s="11">
        <v>1</v>
      </c>
      <c r="L5" s="21" t="s">
        <v>21</v>
      </c>
      <c r="M5" s="12"/>
      <c r="N5" s="11">
        <v>2</v>
      </c>
      <c r="O5" s="21" t="s">
        <v>21</v>
      </c>
      <c r="P5" s="12"/>
      <c r="Q5" s="11">
        <v>3</v>
      </c>
      <c r="R5" s="21" t="s">
        <v>21</v>
      </c>
      <c r="S5" s="12"/>
      <c r="T5" s="11">
        <v>4</v>
      </c>
      <c r="U5" s="26" t="s">
        <v>26</v>
      </c>
      <c r="V5" s="12"/>
      <c r="W5" s="11">
        <v>5</v>
      </c>
      <c r="X5" s="26" t="s">
        <v>26</v>
      </c>
      <c r="Y5" s="12"/>
      <c r="Z5" s="11">
        <v>6</v>
      </c>
      <c r="AA5" s="21" t="s">
        <v>26</v>
      </c>
    </row>
    <row r="6" spans="1:27" ht="4.5" customHeight="1" thickBot="1" x14ac:dyDescent="0.2">
      <c r="A6" s="13"/>
      <c r="B6" s="14"/>
      <c r="C6" s="25"/>
      <c r="D6" s="13"/>
      <c r="E6" s="14"/>
      <c r="F6" s="25"/>
      <c r="G6" s="13"/>
      <c r="H6" s="14"/>
      <c r="I6" s="25"/>
      <c r="J6" s="13"/>
      <c r="K6" s="14"/>
      <c r="L6" s="25"/>
      <c r="M6" s="13"/>
      <c r="N6" s="14"/>
      <c r="O6" s="25"/>
      <c r="P6" s="13"/>
      <c r="Q6" s="14"/>
      <c r="R6" s="25"/>
      <c r="S6" s="13"/>
      <c r="T6" s="14"/>
      <c r="U6" s="22"/>
      <c r="V6" s="13"/>
      <c r="W6" s="15"/>
      <c r="X6" s="22"/>
      <c r="Y6" s="13"/>
      <c r="Z6" s="14"/>
      <c r="AA6" s="25"/>
    </row>
    <row r="7" spans="1:27" ht="21" customHeight="1" x14ac:dyDescent="0.15">
      <c r="A7" s="1">
        <f>DATE($B$4+2018, $B$5, 1)</f>
        <v>45931</v>
      </c>
      <c r="B7" s="2" t="str">
        <f>IF(A7&lt;&gt;"",IF(WEEKDAY(A7)=1,"日",IF(WEEKDAY(A7)=2,"月",IF(WEEKDAY(A7)=3,"火",IF(WEEKDAY(A7)=4,"水",IF(WEEKDAY(A7)=5,"木",IF(WEEKDAY(A7)=6,"金","土")))))),"")</f>
        <v>水</v>
      </c>
      <c r="C7" s="38" t="str">
        <f>IFERROR(VLOOKUP(A7,HOL!$A:$B,2,FALSE),"")</f>
        <v/>
      </c>
      <c r="D7" s="39">
        <f>DATE($E$4+2018, $E$5, 1)</f>
        <v>45962</v>
      </c>
      <c r="E7" s="40" t="str">
        <f>IF(D7&lt;&gt;"",IF(WEEKDAY(D7)=1,"日",IF(WEEKDAY(D7)=2,"月",IF(WEEKDAY(D7)=3,"火",IF(WEEKDAY(D7)=4,"水",IF(WEEKDAY(D7)=5,"木",IF(WEEKDAY(D7)=6,"金","土")))))),"")</f>
        <v>土</v>
      </c>
      <c r="F7" s="68" t="str">
        <f>IFERROR(VLOOKUP(D7,HOL!$A:$B,2,FALSE),"")</f>
        <v/>
      </c>
      <c r="G7" s="39">
        <f>DATE($H$4+2018, $H$5, 1)</f>
        <v>45992</v>
      </c>
      <c r="H7" s="40" t="str">
        <f>IF(G7&lt;&gt;"",IF(WEEKDAY(G7)=1,"日",IF(WEEKDAY(G7)=2,"月",IF(WEEKDAY(G7)=3,"火",IF(WEEKDAY(G7)=4,"水",IF(WEEKDAY(G7)=5,"木",IF(WEEKDAY(G7)=6,"金","土")))))),"")</f>
        <v>月</v>
      </c>
      <c r="I7" s="41" t="str">
        <f>IFERROR(VLOOKUP(G7,HOL!$A:$B,2,FALSE),"")</f>
        <v/>
      </c>
      <c r="J7" s="73">
        <f>DATE($K$4+2018, $K$5, 1)</f>
        <v>46023</v>
      </c>
      <c r="K7" s="85" t="str">
        <f>IF(J7&lt;&gt;"",IF(WEEKDAY(J7)=1,"日",IF(WEEKDAY(J7)=2,"月",IF(WEEKDAY(J7)=3,"火",IF(WEEKDAY(J7)=4,"水",IF(WEEKDAY(J7)=5,"木",IF(WEEKDAY(J7)=6,"金","土")))))),"")</f>
        <v>木</v>
      </c>
      <c r="L7" s="86" t="str">
        <f>IFERROR(VLOOKUP(J7,HOL!$A:$B,2,FALSE),"")</f>
        <v>元旦</v>
      </c>
      <c r="M7" s="39">
        <f>DATE($N$4+2018, $N$5, 1)</f>
        <v>46054</v>
      </c>
      <c r="N7" s="40" t="str">
        <f>IF(M7&lt;&gt;"",IF(WEEKDAY(M7)=1,"日",IF(WEEKDAY(M7)=2,"月",IF(WEEKDAY(M7)=3,"火",IF(WEEKDAY(M7)=4,"水",IF(WEEKDAY(M7)=5,"木",IF(WEEKDAY(M7)=6,"金","土")))))),"")</f>
        <v>日</v>
      </c>
      <c r="O7" s="38" t="str">
        <f>IFERROR(VLOOKUP(M7,HOL!$A:$B,2,FALSE),"")</f>
        <v/>
      </c>
      <c r="P7" s="39">
        <f>DATE($Q$4+2018, $Q$5, 1)</f>
        <v>46082</v>
      </c>
      <c r="Q7" s="40" t="str">
        <f>IF(P7&lt;&gt;"",IF(WEEKDAY(P7)=1,"日",IF(WEEKDAY(P7)=2,"月",IF(WEEKDAY(P7)=3,"火",IF(WEEKDAY(P7)=4,"水",IF(WEEKDAY(P7)=5,"木",IF(WEEKDAY(P7)=6,"金","土")))))),"")</f>
        <v>日</v>
      </c>
      <c r="R7" s="41" t="str">
        <f>IFERROR(VLOOKUP(P7,HOL!$A:$B,2,FALSE),"")</f>
        <v/>
      </c>
      <c r="S7" s="1">
        <f>DATE($T$4+2018, $T$5, 1)</f>
        <v>46113</v>
      </c>
      <c r="T7" s="31" t="str">
        <f>IF(S7&lt;&gt;"",IF(WEEKDAY(S7)=1,"日",IF(WEEKDAY(S7)=2,"月",IF(WEEKDAY(S7)=3,"火",IF(WEEKDAY(S7)=4,"水",IF(WEEKDAY(S7)=5,"木",IF(WEEKDAY(S7)=6,"金","土")))))),"")</f>
        <v>水</v>
      </c>
      <c r="U7" s="91" t="str">
        <f>IFERROR(VLOOKUP(S7,HOL!$A:$B,2,FALSE),"")</f>
        <v/>
      </c>
      <c r="V7" s="1">
        <f>DATE($W$4+2018, $W$5, 1)</f>
        <v>46143</v>
      </c>
      <c r="W7" s="2" t="str">
        <f>IF(V7&lt;&gt;"",IF(WEEKDAY(V7)=1,"日",IF(WEEKDAY(V7)=2,"月",IF(WEEKDAY(V7)=3,"火",IF(WEEKDAY(V7)=4,"水",IF(WEEKDAY(V7)=5,"木",IF(WEEKDAY(V7)=6,"金","土")))))),"")</f>
        <v>金</v>
      </c>
      <c r="X7" s="80" t="str">
        <f>IFERROR(VLOOKUP(V7,HOL!$A:$B,2,FALSE),"")</f>
        <v/>
      </c>
      <c r="Y7" s="1">
        <f>DATE($Z$4+2018, $Z$5, 1)</f>
        <v>46174</v>
      </c>
      <c r="Z7" s="2" t="str">
        <f>IF(Y7&lt;&gt;"",IF(WEEKDAY(Y7)=1,"日",IF(WEEKDAY(Y7)=2,"月",IF(WEEKDAY(Y7)=3,"火",IF(WEEKDAY(Y7)=4,"水",IF(WEEKDAY(Y7)=5,"木",IF(WEEKDAY(Y7)=6,"金","土")))))),"")</f>
        <v>月</v>
      </c>
      <c r="AA7" s="81" t="str">
        <f>IFERROR(VLOOKUP(Y7,HOL!$A:$B,2,FALSE),"")</f>
        <v/>
      </c>
    </row>
    <row r="8" spans="1:27" ht="21" customHeight="1" x14ac:dyDescent="0.15">
      <c r="A8" s="3">
        <f>DATE($B$4+2018, $B$5, 2)</f>
        <v>45932</v>
      </c>
      <c r="B8" s="4" t="str">
        <f t="shared" ref="B8:B37" si="0">IF(A8&lt;&gt;"",IF(WEEKDAY(A8)=1,"日",IF(WEEKDAY(A8)=2,"月",IF(WEEKDAY(A8)=3,"火",IF(WEEKDAY(A8)=4,"水",IF(WEEKDAY(A8)=5,"木",IF(WEEKDAY(A8)=6,"金","土")))))),"")</f>
        <v>木</v>
      </c>
      <c r="C8" s="37" t="str">
        <f>IFERROR(VLOOKUP(A8,HOL!$A:$B,2,FALSE),"")</f>
        <v/>
      </c>
      <c r="D8" s="42">
        <f>DATE($E$4+2018, $E$5, 2)</f>
        <v>45963</v>
      </c>
      <c r="E8" s="43" t="str">
        <f t="shared" ref="E8:E37" si="1">IF(D8&lt;&gt;"",IF(WEEKDAY(D8)=1,"日",IF(WEEKDAY(D8)=2,"月",IF(WEEKDAY(D8)=3,"火",IF(WEEKDAY(D8)=4,"水",IF(WEEKDAY(D8)=5,"木",IF(WEEKDAY(D8)=6,"金","土")))))),"")</f>
        <v>日</v>
      </c>
      <c r="F8" s="37" t="str">
        <f>IFERROR(VLOOKUP(D8,HOL!$A:$B,2,FALSE),"")</f>
        <v/>
      </c>
      <c r="G8" s="42">
        <f>DATE($H$4+2018, $H$5, 2)</f>
        <v>45993</v>
      </c>
      <c r="H8" s="43" t="str">
        <f t="shared" ref="H8:H37" si="2">IF(G8&lt;&gt;"",IF(WEEKDAY(G8)=1,"日",IF(WEEKDAY(G8)=2,"月",IF(WEEKDAY(G8)=3,"火",IF(WEEKDAY(G8)=4,"水",IF(WEEKDAY(G8)=5,"木",IF(WEEKDAY(G8)=6,"金","土")))))),"")</f>
        <v>火</v>
      </c>
      <c r="I8" s="50" t="str">
        <f>IFERROR(VLOOKUP(G8,HOL!$A:$B,2,FALSE),"")</f>
        <v/>
      </c>
      <c r="J8" s="93">
        <f>DATE($K$4+2018, $K$5, 2)</f>
        <v>46024</v>
      </c>
      <c r="K8" s="94" t="str">
        <f t="shared" ref="K8:K37" si="3">IF(J8&lt;&gt;"",IF(WEEKDAY(J8)=1,"日",IF(WEEKDAY(J8)=2,"月",IF(WEEKDAY(J8)=3,"火",IF(WEEKDAY(J8)=4,"水",IF(WEEKDAY(J8)=5,"木",IF(WEEKDAY(J8)=6,"金","土")))))),"")</f>
        <v>金</v>
      </c>
      <c r="L8" s="95" t="str">
        <f>IFERROR(VLOOKUP(J8,HOL!$A:$B,2,FALSE),"")</f>
        <v>年始休暇</v>
      </c>
      <c r="M8" s="42">
        <f>DATE($N$4+2018, $N$5, 2)</f>
        <v>46055</v>
      </c>
      <c r="N8" s="43" t="str">
        <f t="shared" ref="N8:N37" si="4">IF(M8&lt;&gt;"",IF(WEEKDAY(M8)=1,"日",IF(WEEKDAY(M8)=2,"月",IF(WEEKDAY(M8)=3,"火",IF(WEEKDAY(M8)=4,"水",IF(WEEKDAY(M8)=5,"木",IF(WEEKDAY(M8)=6,"金","土")))))),"")</f>
        <v>月</v>
      </c>
      <c r="O8" s="37" t="str">
        <f>IFERROR(VLOOKUP(M8,HOL!$A:$B,2,FALSE),"")</f>
        <v/>
      </c>
      <c r="P8" s="42">
        <f>DATE($Q$4+2018, $Q$5, 2)</f>
        <v>46083</v>
      </c>
      <c r="Q8" s="43" t="str">
        <f t="shared" ref="Q8:Q37" si="5">IF(P8&lt;&gt;"",IF(WEEKDAY(P8)=1,"日",IF(WEEKDAY(P8)=2,"月",IF(WEEKDAY(P8)=3,"火",IF(WEEKDAY(P8)=4,"水",IF(WEEKDAY(P8)=5,"木",IF(WEEKDAY(P8)=6,"金","土")))))),"")</f>
        <v>月</v>
      </c>
      <c r="R8" s="44" t="str">
        <f>IFERROR(VLOOKUP(P8,HOL!$A:$B,2,FALSE),"")</f>
        <v/>
      </c>
      <c r="S8" s="3">
        <f>DATE($T$4+2018, $T$5,2)</f>
        <v>46114</v>
      </c>
      <c r="T8" s="32" t="str">
        <f t="shared" ref="T8:T34" si="6">IF(S8&lt;&gt;"",IF(WEEKDAY(S8)=1,"日",IF(WEEKDAY(S8)=2,"月",IF(WEEKDAY(S8)=3,"火",IF(WEEKDAY(S8)=4,"水",IF(WEEKDAY(S8)=5,"木",IF(WEEKDAY(S8)=6,"金","土")))))),"")</f>
        <v>木</v>
      </c>
      <c r="U8" s="92" t="str">
        <f>IFERROR(VLOOKUP(S8,HOL!$A:$B,2,FALSE),"")</f>
        <v/>
      </c>
      <c r="V8" s="3">
        <f>DATE($W$4+2018, $W$5, 2)</f>
        <v>46144</v>
      </c>
      <c r="W8" s="4" t="str">
        <f t="shared" ref="W8:W37" si="7">IF(V8&lt;&gt;"",IF(WEEKDAY(V8)=1,"日",IF(WEEKDAY(V8)=2,"月",IF(WEEKDAY(V8)=3,"火",IF(WEEKDAY(V8)=4,"水",IF(WEEKDAY(V8)=5,"木",IF(WEEKDAY(V8)=6,"金","土")))))),"")</f>
        <v>土</v>
      </c>
      <c r="X8" s="52" t="str">
        <f>IFERROR(VLOOKUP(V8,HOL!$A:$B,2,FALSE),"")</f>
        <v/>
      </c>
      <c r="Y8" s="3">
        <f>DATE($Z$4+2018, $Z$5,2)</f>
        <v>46175</v>
      </c>
      <c r="Z8" s="4" t="str">
        <f t="shared" ref="Z8:Z37" si="8">IF(Y8&lt;&gt;"",IF(WEEKDAY(Y8)=1,"日",IF(WEEKDAY(Y8)=2,"月",IF(WEEKDAY(Y8)=3,"火",IF(WEEKDAY(Y8)=4,"水",IF(WEEKDAY(Y8)=5,"木",IF(WEEKDAY(Y8)=6,"金","土")))))),"")</f>
        <v>火</v>
      </c>
      <c r="AA8" s="44" t="str">
        <f>IFERROR(VLOOKUP(Y8,HOL!$A:$B,2,FALSE),"")</f>
        <v/>
      </c>
    </row>
    <row r="9" spans="1:27" ht="21" customHeight="1" x14ac:dyDescent="0.15">
      <c r="A9" s="3">
        <f>DATE($B$4+2018, $B$5, 3)</f>
        <v>45933</v>
      </c>
      <c r="B9" s="4" t="str">
        <f t="shared" si="0"/>
        <v>金</v>
      </c>
      <c r="C9" s="37" t="str">
        <f>IFERROR(VLOOKUP(A9,HOL!$A:$B,2,FALSE),"")</f>
        <v/>
      </c>
      <c r="D9" s="93">
        <f>DATE($E$4+2018, $E$5, 3)</f>
        <v>45964</v>
      </c>
      <c r="E9" s="94" t="str">
        <f t="shared" si="1"/>
        <v>月</v>
      </c>
      <c r="F9" s="95" t="str">
        <f>IFERROR(VLOOKUP(D9,HOL!$A:$B,2,FALSE),"")</f>
        <v>文化の日</v>
      </c>
      <c r="G9" s="42">
        <f>DATE($H$4+2018, $H$5, 3)</f>
        <v>45994</v>
      </c>
      <c r="H9" s="43" t="str">
        <f t="shared" si="2"/>
        <v>水</v>
      </c>
      <c r="I9" s="50" t="str">
        <f>IFERROR(VLOOKUP(G9,HOL!$A:$B,2,FALSE),"")</f>
        <v/>
      </c>
      <c r="J9" s="93">
        <f>DATE($K$4+2018, $K$5, 3)</f>
        <v>46025</v>
      </c>
      <c r="K9" s="94" t="str">
        <f t="shared" si="3"/>
        <v>土</v>
      </c>
      <c r="L9" s="95" t="str">
        <f>IFERROR(VLOOKUP(J9,HOL!$A:$B,2,FALSE),"")</f>
        <v>年始休暇</v>
      </c>
      <c r="M9" s="3">
        <f>DATE($N$4+2018, $N$5, 3)</f>
        <v>46056</v>
      </c>
      <c r="N9" s="4" t="str">
        <f t="shared" si="4"/>
        <v>火</v>
      </c>
      <c r="O9" s="84" t="str">
        <f>IFERROR(VLOOKUP(M9,HOL!$A:$B,2,FALSE),"")</f>
        <v/>
      </c>
      <c r="P9" s="42">
        <f>DATE($Q$4+2018, $Q$5, 3)</f>
        <v>46084</v>
      </c>
      <c r="Q9" s="43" t="str">
        <f t="shared" si="5"/>
        <v>火</v>
      </c>
      <c r="R9" s="44" t="str">
        <f>IFERROR(VLOOKUP(P9,HOL!$A:$B,2,FALSE),"")</f>
        <v/>
      </c>
      <c r="S9" s="3">
        <f>DATE($T$4+2018, $T$5,3)</f>
        <v>46115</v>
      </c>
      <c r="T9" s="32" t="str">
        <f t="shared" si="6"/>
        <v>金</v>
      </c>
      <c r="U9" s="92" t="str">
        <f>IFERROR(VLOOKUP(S9,HOL!$A:$B,2,FALSE),"")</f>
        <v/>
      </c>
      <c r="V9" s="3">
        <f>DATE($W$4+2018, $W$5, 3)</f>
        <v>46145</v>
      </c>
      <c r="W9" s="4" t="str">
        <f t="shared" si="7"/>
        <v>日</v>
      </c>
      <c r="X9" s="88" t="str">
        <f>IFERROR(VLOOKUP(V9,HOL!$A:$B,2,FALSE),"")</f>
        <v>憲法記念日</v>
      </c>
      <c r="Y9" s="42">
        <f>DATE($Z$4+2018, $Z$5, 3)</f>
        <v>46176</v>
      </c>
      <c r="Z9" s="43" t="str">
        <f t="shared" si="8"/>
        <v>水</v>
      </c>
      <c r="AA9" s="44" t="str">
        <f>IFERROR(VLOOKUP(Y9,HOL!$A:$B,2,FALSE),"")</f>
        <v/>
      </c>
    </row>
    <row r="10" spans="1:27" ht="21" customHeight="1" x14ac:dyDescent="0.15">
      <c r="A10" s="3">
        <f>DATE($B$4+2018, $B$5, 4)</f>
        <v>45934</v>
      </c>
      <c r="B10" s="4" t="str">
        <f t="shared" si="0"/>
        <v>土</v>
      </c>
      <c r="C10" s="69" t="str">
        <f>IFERROR(VLOOKUP(A10,HOL!$A:$B,2,FALSE),"")</f>
        <v/>
      </c>
      <c r="D10" s="42">
        <f>DATE($E$4+2018, $E$5, 4)</f>
        <v>45965</v>
      </c>
      <c r="E10" s="43" t="str">
        <f t="shared" si="1"/>
        <v>火</v>
      </c>
      <c r="F10" s="37" t="str">
        <f>IFERROR(VLOOKUP(D10,HOL!$A:$B,2,FALSE),"")</f>
        <v/>
      </c>
      <c r="G10" s="42">
        <f>DATE($H$4+2018, $H$5, 4)</f>
        <v>45995</v>
      </c>
      <c r="H10" s="43" t="str">
        <f t="shared" si="2"/>
        <v>木</v>
      </c>
      <c r="I10" s="50" t="str">
        <f>IFERROR(VLOOKUP(G10,HOL!$A:$B,2,FALSE),"")</f>
        <v/>
      </c>
      <c r="J10" s="93">
        <f>DATE($K$4+2018, $K$5, 4)</f>
        <v>46026</v>
      </c>
      <c r="K10" s="94" t="str">
        <f t="shared" si="3"/>
        <v>日</v>
      </c>
      <c r="L10" s="95" t="str">
        <f>IFERROR(VLOOKUP(J10,HOL!$A:$B,2,FALSE),"")</f>
        <v/>
      </c>
      <c r="M10" s="62">
        <f>DATE($N$4+2018, $N$5, 4)</f>
        <v>46057</v>
      </c>
      <c r="N10" s="63" t="str">
        <f t="shared" si="4"/>
        <v>水</v>
      </c>
      <c r="O10" s="37" t="str">
        <f>IFERROR(VLOOKUP(M10,HOL!$A:$B,2,FALSE),"")</f>
        <v/>
      </c>
      <c r="P10" s="42">
        <f>DATE($Q$4+2018, $Q$5, 4)</f>
        <v>46085</v>
      </c>
      <c r="Q10" s="43" t="str">
        <f t="shared" si="5"/>
        <v>水</v>
      </c>
      <c r="R10" s="44" t="str">
        <f>IFERROR(VLOOKUP(P10,HOL!$A:$B,2,FALSE),"")</f>
        <v/>
      </c>
      <c r="S10" s="3">
        <f>DATE($T$4+2018, $T$5, 4)</f>
        <v>46116</v>
      </c>
      <c r="T10" s="32" t="str">
        <f t="shared" si="6"/>
        <v>土</v>
      </c>
      <c r="U10" s="33" t="str">
        <f>IFERROR(VLOOKUP(S10,HOL!$A:$B,2,FALSE),"")</f>
        <v/>
      </c>
      <c r="V10" s="3">
        <f>DATE($W$4+2018, $W$5, 4)</f>
        <v>46146</v>
      </c>
      <c r="W10" s="4" t="str">
        <f t="shared" si="7"/>
        <v>月</v>
      </c>
      <c r="X10" s="89" t="str">
        <f>IFERROR(VLOOKUP(V10,HOL!$A:$B,2,FALSE),"")</f>
        <v>みどりの日</v>
      </c>
      <c r="Y10" s="42">
        <f>DATE($Z$4+2018, $Z$5, 4)</f>
        <v>46177</v>
      </c>
      <c r="Z10" s="43" t="str">
        <f t="shared" si="8"/>
        <v>木</v>
      </c>
      <c r="AA10" s="44" t="str">
        <f>IFERROR(VLOOKUP(Y10,HOL!$A:$B,2,FALSE),"")</f>
        <v/>
      </c>
    </row>
    <row r="11" spans="1:27" ht="21" customHeight="1" x14ac:dyDescent="0.15">
      <c r="A11" s="3">
        <f>DATE($B$4+2018, $B$5, 5)</f>
        <v>45935</v>
      </c>
      <c r="B11" s="4" t="str">
        <f t="shared" si="0"/>
        <v>日</v>
      </c>
      <c r="C11" s="37" t="str">
        <f>IFERROR(VLOOKUP(A11,HOL!$A:$B,2,FALSE),"")</f>
        <v/>
      </c>
      <c r="D11" s="42">
        <f>DATE($E$4+2018, $E$5,5)</f>
        <v>45966</v>
      </c>
      <c r="E11" s="43" t="str">
        <f t="shared" si="1"/>
        <v>水</v>
      </c>
      <c r="F11" s="69" t="str">
        <f>IFERROR(VLOOKUP(D11,HOL!$A:$B,2,FALSE),"")</f>
        <v/>
      </c>
      <c r="G11" s="42">
        <f>DATE($H$4+2018, $H$5, 5)</f>
        <v>45996</v>
      </c>
      <c r="H11" s="43" t="str">
        <f t="shared" si="2"/>
        <v>金</v>
      </c>
      <c r="I11" s="50" t="str">
        <f>IFERROR(VLOOKUP(G11,HOL!$A:$B,2,FALSE),"")</f>
        <v/>
      </c>
      <c r="J11" s="3">
        <f>DATE($K$4+2018, $K$5, 5)</f>
        <v>46027</v>
      </c>
      <c r="K11" s="4" t="str">
        <f t="shared" si="3"/>
        <v>月</v>
      </c>
      <c r="L11" s="37" t="str">
        <f>IFERROR(VLOOKUP(J11,HOL!$A:$B,2,FALSE),"")</f>
        <v/>
      </c>
      <c r="M11" s="42">
        <f>DATE($N$4+2018, $N$5, 5)</f>
        <v>46058</v>
      </c>
      <c r="N11" s="43" t="str">
        <f t="shared" si="4"/>
        <v>木</v>
      </c>
      <c r="O11" s="37" t="str">
        <f>IFERROR(VLOOKUP(M11,HOL!$A:$B,2,FALSE),"")</f>
        <v/>
      </c>
      <c r="P11" s="42">
        <f>DATE($Q$4+2018, $Q$5, 5)</f>
        <v>46086</v>
      </c>
      <c r="Q11" s="43" t="str">
        <f t="shared" si="5"/>
        <v>木</v>
      </c>
      <c r="R11" s="44" t="str">
        <f>IFERROR(VLOOKUP(P11,HOL!$A:$B,2,FALSE),"")</f>
        <v/>
      </c>
      <c r="S11" s="3">
        <f>DATE($T$4+2018, $T$5, 5)</f>
        <v>46117</v>
      </c>
      <c r="T11" s="32" t="str">
        <f t="shared" si="6"/>
        <v>日</v>
      </c>
      <c r="U11" s="33" t="str">
        <f>IFERROR(VLOOKUP(S11,HOL!$A:$B,2,FALSE),"")</f>
        <v/>
      </c>
      <c r="V11" s="3">
        <f>DATE($W$4+2018, $W$5, 5)</f>
        <v>46147</v>
      </c>
      <c r="W11" s="4" t="str">
        <f t="shared" si="7"/>
        <v>火</v>
      </c>
      <c r="X11" s="89" t="str">
        <f>IFERROR(VLOOKUP(V11,HOL!$A:$B,2,FALSE),"")</f>
        <v>こどもの日</v>
      </c>
      <c r="Y11" s="42">
        <f>DATE($Z$4+2018, $Z$5, 5)</f>
        <v>46178</v>
      </c>
      <c r="Z11" s="43" t="str">
        <f t="shared" si="8"/>
        <v>金</v>
      </c>
      <c r="AA11" s="44" t="str">
        <f>IFERROR(VLOOKUP(Y11,HOL!$A:$B,2,FALSE),"")</f>
        <v/>
      </c>
    </row>
    <row r="12" spans="1:27" ht="21" customHeight="1" x14ac:dyDescent="0.15">
      <c r="A12" s="3">
        <f>DATE($B$4+2018, $B$5, 6)</f>
        <v>45936</v>
      </c>
      <c r="B12" s="4" t="str">
        <f t="shared" si="0"/>
        <v>月</v>
      </c>
      <c r="C12" s="37" t="str">
        <f>IFERROR(VLOOKUP(A12,HOL!$A:$B,2,FALSE),"")</f>
        <v/>
      </c>
      <c r="D12" s="42">
        <f>DATE($E$4+2018, $E$5, 6)</f>
        <v>45967</v>
      </c>
      <c r="E12" s="43" t="str">
        <f t="shared" si="1"/>
        <v>木</v>
      </c>
      <c r="F12" s="69" t="str">
        <f>IFERROR(VLOOKUP(D12,HOL!$A:$B,2,FALSE),"")</f>
        <v/>
      </c>
      <c r="G12" s="42">
        <f>DATE($H$4+2018, $H$5, 6)</f>
        <v>45997</v>
      </c>
      <c r="H12" s="43" t="str">
        <f t="shared" si="2"/>
        <v>土</v>
      </c>
      <c r="I12" s="44" t="str">
        <f>IFERROR(VLOOKUP(G12,HOL!$A:$B,2,FALSE),"")</f>
        <v/>
      </c>
      <c r="J12" s="3">
        <f>DATE($K$4+2018, $K$5, 6)</f>
        <v>46028</v>
      </c>
      <c r="K12" s="4" t="str">
        <f t="shared" si="3"/>
        <v>火</v>
      </c>
      <c r="L12" s="37" t="str">
        <f>IFERROR(VLOOKUP(J12,HOL!$A:$B,2,FALSE),"")</f>
        <v/>
      </c>
      <c r="M12" s="42">
        <f>DATE($N$4+2018, $N$5, 6)</f>
        <v>46059</v>
      </c>
      <c r="N12" s="43" t="str">
        <f t="shared" si="4"/>
        <v>金</v>
      </c>
      <c r="O12" s="37" t="str">
        <f>IFERROR(VLOOKUP(M12,HOL!$A:$B,2,FALSE),"")</f>
        <v/>
      </c>
      <c r="P12" s="42">
        <f>DATE($Q$4+2018, $Q$5, 6)</f>
        <v>46087</v>
      </c>
      <c r="Q12" s="43" t="str">
        <f t="shared" si="5"/>
        <v>金</v>
      </c>
      <c r="R12" s="44" t="str">
        <f>IFERROR(VLOOKUP(P12,HOL!$A:$B,2,FALSE),"")</f>
        <v/>
      </c>
      <c r="S12" s="3">
        <f>DATE($T$4+2018, $T$5, 6)</f>
        <v>46118</v>
      </c>
      <c r="T12" s="32" t="str">
        <f t="shared" si="6"/>
        <v>月</v>
      </c>
      <c r="U12" s="33" t="str">
        <f>IFERROR(VLOOKUP(S12,HOL!$A:$B,2,FALSE),"")</f>
        <v/>
      </c>
      <c r="V12" s="3">
        <f>DATE($W$4+2018, $W$5, 6)</f>
        <v>46148</v>
      </c>
      <c r="W12" s="4" t="str">
        <f t="shared" si="7"/>
        <v>水</v>
      </c>
      <c r="X12" s="90" t="str">
        <f>IFERROR(VLOOKUP(V12,HOL!$A:$B,2,FALSE),"")</f>
        <v>振替休日</v>
      </c>
      <c r="Y12" s="42">
        <f>DATE($Z$4+2018, $Z$5, 6)</f>
        <v>46179</v>
      </c>
      <c r="Z12" s="43" t="str">
        <f t="shared" si="8"/>
        <v>土</v>
      </c>
      <c r="AA12" s="44" t="str">
        <f>IFERROR(VLOOKUP(Y12,HOL!$A:$B,2,FALSE),"")</f>
        <v/>
      </c>
    </row>
    <row r="13" spans="1:27" ht="21" customHeight="1" x14ac:dyDescent="0.15">
      <c r="A13" s="3">
        <f>DATE($B$4+2018, $B$5, 7)</f>
        <v>45937</v>
      </c>
      <c r="B13" s="4" t="str">
        <f t="shared" si="0"/>
        <v>火</v>
      </c>
      <c r="C13" s="98" t="str">
        <f>IFERROR(VLOOKUP(A13,HOL!$A:$B,2,FALSE),"")</f>
        <v/>
      </c>
      <c r="D13" s="42">
        <f>DATE($E$4+2018, $E$5, 7)</f>
        <v>45968</v>
      </c>
      <c r="E13" s="43" t="str">
        <f t="shared" si="1"/>
        <v>金</v>
      </c>
      <c r="F13" s="69" t="str">
        <f>IFERROR(VLOOKUP(D13,HOL!$A:$B,2,FALSE),"")</f>
        <v/>
      </c>
      <c r="G13" s="42">
        <f>DATE($H$4+2018, $H$5, 7)</f>
        <v>45998</v>
      </c>
      <c r="H13" s="43" t="str">
        <f t="shared" si="2"/>
        <v>日</v>
      </c>
      <c r="I13" s="44" t="str">
        <f>IFERROR(VLOOKUP(G13,HOL!$A:$B,2,FALSE),"")</f>
        <v/>
      </c>
      <c r="J13" s="3">
        <f>DATE($K$4+2018, $K$5, 7)</f>
        <v>46029</v>
      </c>
      <c r="K13" s="4" t="str">
        <f t="shared" si="3"/>
        <v>水</v>
      </c>
      <c r="L13" s="37" t="str">
        <f>IFERROR(VLOOKUP(J13,HOL!$A:$B,2,FALSE),"")</f>
        <v/>
      </c>
      <c r="M13" s="42">
        <f>DATE($N$4+2018, $N$5, 7)</f>
        <v>46060</v>
      </c>
      <c r="N13" s="43" t="str">
        <f t="shared" si="4"/>
        <v>土</v>
      </c>
      <c r="O13" s="37" t="str">
        <f>IFERROR(VLOOKUP(M13,HOL!$A:$B,2,FALSE),"")</f>
        <v/>
      </c>
      <c r="P13" s="42">
        <f>DATE($Q$4+2018, $Q$5, 7)</f>
        <v>46088</v>
      </c>
      <c r="Q13" s="43" t="str">
        <f t="shared" si="5"/>
        <v>土</v>
      </c>
      <c r="R13" s="44" t="str">
        <f>IFERROR(VLOOKUP(P13,HOL!$A:$B,2,FALSE),"")</f>
        <v/>
      </c>
      <c r="S13" s="3">
        <f>DATE($T$4+2018, $T$5,7)</f>
        <v>46119</v>
      </c>
      <c r="T13" s="4" t="str">
        <f t="shared" si="6"/>
        <v>火</v>
      </c>
      <c r="U13" s="71" t="str">
        <f>IFERROR(VLOOKUP(S13,HOL!$A:$B,2,FALSE),"")</f>
        <v/>
      </c>
      <c r="V13" s="3">
        <f>DATE($W$4+2018, $W$5, 7)</f>
        <v>46149</v>
      </c>
      <c r="W13" s="4" t="str">
        <f t="shared" si="7"/>
        <v>木</v>
      </c>
      <c r="X13" s="82" t="str">
        <f>IFERROR(VLOOKUP(V13,HOL!$A:$B,2,FALSE),"")</f>
        <v/>
      </c>
      <c r="Y13" s="42">
        <f>DATE($Z$4+2018, $Z$5, 7)</f>
        <v>46180</v>
      </c>
      <c r="Z13" s="43" t="str">
        <f t="shared" si="8"/>
        <v>日</v>
      </c>
      <c r="AA13" s="36" t="str">
        <f>IFERROR(VLOOKUP(Y13,HOL!$A:$B,2,FALSE),"")</f>
        <v/>
      </c>
    </row>
    <row r="14" spans="1:27" ht="21" customHeight="1" x14ac:dyDescent="0.15">
      <c r="A14" s="3">
        <f>DATE($B$4+2018, $B$5, 8)</f>
        <v>45938</v>
      </c>
      <c r="B14" s="4" t="str">
        <f t="shared" si="0"/>
        <v>水</v>
      </c>
      <c r="C14" s="69" t="str">
        <f>IFERROR(VLOOKUP(A14,HOL!$A:$B,2,FALSE),"")</f>
        <v/>
      </c>
      <c r="D14" s="42">
        <f>DATE($E$4+2018, $E$5, 8)</f>
        <v>45969</v>
      </c>
      <c r="E14" s="43" t="str">
        <f t="shared" si="1"/>
        <v>土</v>
      </c>
      <c r="F14" s="69" t="str">
        <f>IFERROR(VLOOKUP(D14,HOL!$A:$B,2,FALSE),"")</f>
        <v/>
      </c>
      <c r="G14" s="42">
        <f>DATE($H$4+2018, $H$5, 8)</f>
        <v>45999</v>
      </c>
      <c r="H14" s="43" t="str">
        <f t="shared" si="2"/>
        <v>月</v>
      </c>
      <c r="I14" s="44" t="str">
        <f>IFERROR(VLOOKUP(G14,HOL!$A:$B,2,FALSE),"")</f>
        <v/>
      </c>
      <c r="J14" s="3">
        <f>DATE($K$4+2018, $K$5, 8)</f>
        <v>46030</v>
      </c>
      <c r="K14" s="4" t="str">
        <f t="shared" si="3"/>
        <v>木</v>
      </c>
      <c r="L14" s="37" t="str">
        <f>IFERROR(VLOOKUP(J14,HOL!$A:$B,2,FALSE),"")</f>
        <v/>
      </c>
      <c r="M14" s="42">
        <f>DATE($N$4+2018, $N$5, 8)</f>
        <v>46061</v>
      </c>
      <c r="N14" s="43" t="str">
        <f t="shared" si="4"/>
        <v>日</v>
      </c>
      <c r="O14" s="37" t="str">
        <f>IFERROR(VLOOKUP(M14,HOL!$A:$B,2,FALSE),"")</f>
        <v/>
      </c>
      <c r="P14" s="42">
        <f>DATE($Q$4+2018, $Q$5, 8)</f>
        <v>46089</v>
      </c>
      <c r="Q14" s="43" t="str">
        <f t="shared" si="5"/>
        <v>日</v>
      </c>
      <c r="R14" s="44" t="str">
        <f>IFERROR(VLOOKUP(P14,HOL!$A:$B,2,FALSE),"")</f>
        <v/>
      </c>
      <c r="S14" s="3">
        <f>DATE($T$4+2018, $T$5, 8)</f>
        <v>46120</v>
      </c>
      <c r="T14" s="4" t="str">
        <f t="shared" si="6"/>
        <v>水</v>
      </c>
      <c r="U14" s="37" t="str">
        <f>IFERROR(VLOOKUP(S14,HOL!$A:$B,2,FALSE),"")</f>
        <v/>
      </c>
      <c r="V14" s="3">
        <f>DATE($W$4+2018, $W$5, 8)</f>
        <v>46150</v>
      </c>
      <c r="W14" s="4" t="str">
        <f t="shared" si="7"/>
        <v>金</v>
      </c>
      <c r="X14" s="52" t="str">
        <f>IFERROR(VLOOKUP(V14,HOL!$A:$B,2,FALSE),"")</f>
        <v/>
      </c>
      <c r="Y14" s="42">
        <f>DATE($Z$4+2018, $Z$5, 8)</f>
        <v>46181</v>
      </c>
      <c r="Z14" s="43" t="str">
        <f t="shared" si="8"/>
        <v>月</v>
      </c>
      <c r="AA14" s="44" t="str">
        <f>IFERROR(VLOOKUP(Y14,HOL!$A:$B,2,FALSE),"")</f>
        <v/>
      </c>
    </row>
    <row r="15" spans="1:27" ht="21" customHeight="1" x14ac:dyDescent="0.15">
      <c r="A15" s="3">
        <f>DATE($B$4+2018, $B$5,9)</f>
        <v>45939</v>
      </c>
      <c r="B15" s="4" t="str">
        <f t="shared" si="0"/>
        <v>木</v>
      </c>
      <c r="C15" s="69" t="str">
        <f>IFERROR(VLOOKUP(A15,HOL!$A:$B,2,FALSE),"")</f>
        <v/>
      </c>
      <c r="D15" s="42">
        <f>DATE($E$4+2018, $E$5, 9)</f>
        <v>45970</v>
      </c>
      <c r="E15" s="43" t="str">
        <f t="shared" si="1"/>
        <v>日</v>
      </c>
      <c r="F15" s="37" t="str">
        <f>IFERROR(VLOOKUP(D15,HOL!$A:$B,2,FALSE),"")</f>
        <v/>
      </c>
      <c r="G15" s="42">
        <f>DATE($H$4+2018, $H$5, 9)</f>
        <v>46000</v>
      </c>
      <c r="H15" s="43" t="str">
        <f t="shared" si="2"/>
        <v>火</v>
      </c>
      <c r="I15" s="50" t="str">
        <f>IFERROR(VLOOKUP(G15,HOL!$A:$B,2,FALSE),"")</f>
        <v/>
      </c>
      <c r="J15" s="3">
        <f>DATE($K$4+2018, $K$5, 9)</f>
        <v>46031</v>
      </c>
      <c r="K15" s="4" t="str">
        <f t="shared" si="3"/>
        <v>金</v>
      </c>
      <c r="L15" s="37" t="str">
        <f>IFERROR(VLOOKUP(J15,HOL!$A:$B,2,FALSE),"")</f>
        <v/>
      </c>
      <c r="M15" s="42">
        <f>DATE($N$4+2018, $N$5, 9)</f>
        <v>46062</v>
      </c>
      <c r="N15" s="43" t="str">
        <f t="shared" si="4"/>
        <v>月</v>
      </c>
      <c r="O15" s="37" t="str">
        <f>IFERROR(VLOOKUP(M15,HOL!$A:$B,2,FALSE),"")</f>
        <v/>
      </c>
      <c r="P15" s="42">
        <f>DATE($Q$4+2018, $Q$5, 9)</f>
        <v>46090</v>
      </c>
      <c r="Q15" s="43" t="str">
        <f t="shared" si="5"/>
        <v>月</v>
      </c>
      <c r="R15" s="44" t="str">
        <f>IFERROR(VLOOKUP(P15,HOL!$A:$B,2,FALSE),"")</f>
        <v/>
      </c>
      <c r="S15" s="3">
        <f>DATE($T$4+2018, $T$5,9)</f>
        <v>46121</v>
      </c>
      <c r="T15" s="4" t="str">
        <f t="shared" si="6"/>
        <v>木</v>
      </c>
      <c r="U15" s="37" t="str">
        <f>IFERROR(VLOOKUP(S15,HOL!$A:$B,2,FALSE),"")</f>
        <v/>
      </c>
      <c r="V15" s="42">
        <f>DATE($W$4+2018, $W$5,9)</f>
        <v>46151</v>
      </c>
      <c r="W15" s="4" t="str">
        <f t="shared" si="7"/>
        <v>土</v>
      </c>
      <c r="X15" s="52" t="str">
        <f>IFERROR(VLOOKUP(V15,HOL!$A:$B,2,FALSE),"")</f>
        <v/>
      </c>
      <c r="Y15" s="42">
        <f>DATE($Z$4+2018, $Z$5,9)</f>
        <v>46182</v>
      </c>
      <c r="Z15" s="43" t="str">
        <f t="shared" si="8"/>
        <v>火</v>
      </c>
      <c r="AA15" s="44" t="str">
        <f>IFERROR(VLOOKUP(Y15,HOL!$A:$B,2,FALSE),"")</f>
        <v/>
      </c>
    </row>
    <row r="16" spans="1:27" ht="21" customHeight="1" x14ac:dyDescent="0.15">
      <c r="A16" s="3">
        <f>DATE($B$4+2018, $B$5,10)</f>
        <v>45940</v>
      </c>
      <c r="B16" s="4" t="str">
        <f t="shared" si="0"/>
        <v>金</v>
      </c>
      <c r="C16" s="69" t="str">
        <f>IFERROR(VLOOKUP(A16,HOL!$A:$B,2,FALSE),"")</f>
        <v/>
      </c>
      <c r="D16" s="42">
        <f>DATE($E$4+2018, $E$5, 10)</f>
        <v>45971</v>
      </c>
      <c r="E16" s="43" t="str">
        <f t="shared" si="1"/>
        <v>月</v>
      </c>
      <c r="F16" s="37" t="str">
        <f>IFERROR(VLOOKUP(D16,HOL!$A:$B,2,FALSE),"")</f>
        <v/>
      </c>
      <c r="G16" s="42">
        <f>DATE($H$4+2018, $H$5, 10)</f>
        <v>46001</v>
      </c>
      <c r="H16" s="43" t="str">
        <f t="shared" si="2"/>
        <v>水</v>
      </c>
      <c r="I16" s="50" t="str">
        <f>IFERROR(VLOOKUP(G16,HOL!$A:$B,2,FALSE),"")</f>
        <v/>
      </c>
      <c r="J16" s="3">
        <f>DATE($K$4+2018, $K$5, 10)</f>
        <v>46032</v>
      </c>
      <c r="K16" s="4" t="str">
        <f t="shared" si="3"/>
        <v>土</v>
      </c>
      <c r="L16" s="37" t="str">
        <f>IFERROR(VLOOKUP(J16,HOL!$A:$B,2,FALSE),"")</f>
        <v/>
      </c>
      <c r="M16" s="42">
        <f>DATE($N$4+2018, $N$5, 10)</f>
        <v>46063</v>
      </c>
      <c r="N16" s="43" t="str">
        <f t="shared" si="4"/>
        <v>火</v>
      </c>
      <c r="O16" s="37" t="str">
        <f>IFERROR(VLOOKUP(M16,HOL!$A:$B,2,FALSE),"")</f>
        <v/>
      </c>
      <c r="P16" s="42">
        <f>DATE($Q$4+2018, $Q$5,10)</f>
        <v>46091</v>
      </c>
      <c r="Q16" s="43" t="str">
        <f t="shared" si="5"/>
        <v>火</v>
      </c>
      <c r="R16" s="44" t="str">
        <f>IFERROR(VLOOKUP(P16,HOL!$A:$B,2,FALSE),"")</f>
        <v/>
      </c>
      <c r="S16" s="3">
        <f>DATE($T$4+2018, $T$5,10)</f>
        <v>46122</v>
      </c>
      <c r="T16" s="4" t="str">
        <f t="shared" si="6"/>
        <v>金</v>
      </c>
      <c r="U16" s="44" t="str">
        <f>IFERROR(VLOOKUP(S16,HOL!$A:$B,2,FALSE),"")</f>
        <v/>
      </c>
      <c r="V16" s="3">
        <f>DATE($W$4+2018, $W$5, 10)</f>
        <v>46152</v>
      </c>
      <c r="W16" s="4" t="str">
        <f t="shared" si="7"/>
        <v>日</v>
      </c>
      <c r="X16" s="52" t="str">
        <f>IFERROR(VLOOKUP(V16,HOL!$A:$B,2,FALSE),"")</f>
        <v/>
      </c>
      <c r="Y16" s="42">
        <f>DATE($Z$4+2018, $Z$5, 10)</f>
        <v>46183</v>
      </c>
      <c r="Z16" s="43" t="str">
        <f t="shared" si="8"/>
        <v>水</v>
      </c>
      <c r="AA16" s="44" t="str">
        <f>IFERROR(VLOOKUP(Y16,HOL!$A:$B,2,FALSE),"")</f>
        <v/>
      </c>
    </row>
    <row r="17" spans="1:27" ht="21" customHeight="1" x14ac:dyDescent="0.15">
      <c r="A17" s="3">
        <f>DATE($B$4+2018, $B$5,11)</f>
        <v>45941</v>
      </c>
      <c r="B17" s="4" t="str">
        <f t="shared" si="0"/>
        <v>土</v>
      </c>
      <c r="C17" s="69" t="str">
        <f>IFERROR(VLOOKUP(A17,HOL!$A:$B,2,FALSE),"")</f>
        <v/>
      </c>
      <c r="D17" s="3">
        <f>DATE($E$4+2018, $E$5, 11)</f>
        <v>45972</v>
      </c>
      <c r="E17" s="4" t="str">
        <f t="shared" si="1"/>
        <v>火</v>
      </c>
      <c r="F17" s="87" t="str">
        <f>IFERROR(VLOOKUP(D17,HOL!$A:$B,2,FALSE),"")</f>
        <v/>
      </c>
      <c r="G17" s="42">
        <f>DATE($H$4+2018, $H$5, 11)</f>
        <v>46002</v>
      </c>
      <c r="H17" s="43" t="str">
        <f t="shared" si="2"/>
        <v>木</v>
      </c>
      <c r="I17" s="50" t="str">
        <f>IFERROR(VLOOKUP(G17,HOL!$A:$B,2,FALSE),"")</f>
        <v/>
      </c>
      <c r="J17" s="3">
        <f>DATE($K$4+2018, $K$5, 11)</f>
        <v>46033</v>
      </c>
      <c r="K17" s="4" t="str">
        <f t="shared" si="3"/>
        <v>日</v>
      </c>
      <c r="L17" s="37" t="str">
        <f>IFERROR(VLOOKUP(J17,HOL!$A:$B,2,FALSE),"")</f>
        <v/>
      </c>
      <c r="M17" s="93">
        <f>DATE($N$4+2018, $N$5, 11)</f>
        <v>46064</v>
      </c>
      <c r="N17" s="94" t="str">
        <f t="shared" si="4"/>
        <v>水</v>
      </c>
      <c r="O17" s="95" t="str">
        <f>IFERROR(VLOOKUP(M17,HOL!$A:$B,2,FALSE),"")</f>
        <v>建国記念日</v>
      </c>
      <c r="P17" s="42">
        <f>DATE($Q$4+2018, $Q$5, 11)</f>
        <v>46092</v>
      </c>
      <c r="Q17" s="43" t="str">
        <f t="shared" si="5"/>
        <v>水</v>
      </c>
      <c r="R17" s="44" t="str">
        <f>IFERROR(VLOOKUP(P17,HOL!$A:$B,2,FALSE),"")</f>
        <v/>
      </c>
      <c r="S17" s="3">
        <f>DATE($T$4+2018, $T$5,11)</f>
        <v>46123</v>
      </c>
      <c r="T17" s="4" t="str">
        <f t="shared" si="6"/>
        <v>土</v>
      </c>
      <c r="U17" s="29" t="str">
        <f>IFERROR(VLOOKUP(S17,HOL!$A:$B,2,FALSE),"")</f>
        <v/>
      </c>
      <c r="V17" s="3">
        <f>DATE($W$4+2018, $W$5, 11)</f>
        <v>46153</v>
      </c>
      <c r="W17" s="4" t="str">
        <f t="shared" si="7"/>
        <v>月</v>
      </c>
      <c r="X17" s="82" t="str">
        <f>IFERROR(VLOOKUP(V17,HOL!$A:$B,2,FALSE),"")</f>
        <v/>
      </c>
      <c r="Y17" s="42">
        <f>DATE($Z$4+2018, $Z$5, 11)</f>
        <v>46184</v>
      </c>
      <c r="Z17" s="43" t="str">
        <f t="shared" si="8"/>
        <v>木</v>
      </c>
      <c r="AA17" s="44" t="str">
        <f>IFERROR(VLOOKUP(Y17,HOL!$A:$B,2,FALSE),"")</f>
        <v/>
      </c>
    </row>
    <row r="18" spans="1:27" ht="21" customHeight="1" x14ac:dyDescent="0.15">
      <c r="A18" s="3">
        <f>DATE($B$4+2018, $B$5, 12)</f>
        <v>45942</v>
      </c>
      <c r="B18" s="4" t="str">
        <f t="shared" si="0"/>
        <v>日</v>
      </c>
      <c r="C18" s="37" t="str">
        <f>IFERROR(VLOOKUP(A18,HOL!$A:$B,2,FALSE),"")</f>
        <v/>
      </c>
      <c r="D18" s="42">
        <f>DATE($E$4+2018, $E$5, 12)</f>
        <v>45973</v>
      </c>
      <c r="E18" s="43" t="str">
        <f t="shared" si="1"/>
        <v>水</v>
      </c>
      <c r="F18" s="87" t="str">
        <f>IFERROR(VLOOKUP(D18,HOL!$A:$B,2,FALSE),"")</f>
        <v/>
      </c>
      <c r="G18" s="42">
        <f>DATE($H$4+2018, $H$5,12)</f>
        <v>46003</v>
      </c>
      <c r="H18" s="43" t="str">
        <f t="shared" si="2"/>
        <v>金</v>
      </c>
      <c r="I18" s="50" t="str">
        <f>IFERROR(VLOOKUP(G18,HOL!$A:$B,2,FALSE),"")</f>
        <v/>
      </c>
      <c r="J18" s="93">
        <f>DATE($K$4+2018, $K$5, 12)</f>
        <v>46034</v>
      </c>
      <c r="K18" s="94" t="str">
        <f t="shared" si="3"/>
        <v>月</v>
      </c>
      <c r="L18" s="95" t="str">
        <f>IFERROR(VLOOKUP(J18,HOL!$A:$B,2,FALSE),"")</f>
        <v>成人の日</v>
      </c>
      <c r="M18" s="42">
        <f>DATE($N$4+2018, $N$5, 12)</f>
        <v>46065</v>
      </c>
      <c r="N18" s="43" t="str">
        <f t="shared" si="4"/>
        <v>木</v>
      </c>
      <c r="O18" s="37" t="str">
        <f>IFERROR(VLOOKUP(M18,HOL!$A:$B,2,FALSE),"")</f>
        <v/>
      </c>
      <c r="P18" s="42">
        <f>DATE($Q$4+2018, $Q$5, 12)</f>
        <v>46093</v>
      </c>
      <c r="Q18" s="43" t="str">
        <f t="shared" si="5"/>
        <v>木</v>
      </c>
      <c r="R18" s="44" t="str">
        <f>IFERROR(VLOOKUP(P18,HOL!$A:$B,2,FALSE),"")</f>
        <v/>
      </c>
      <c r="S18" s="56">
        <f>DATE($T$4+2018, $T$5, 12)</f>
        <v>46124</v>
      </c>
      <c r="T18" s="57" t="str">
        <f t="shared" si="6"/>
        <v>日</v>
      </c>
      <c r="U18" s="60" t="str">
        <f>IFERROR(VLOOKUP(S18,HOL!$A:$B,2,FALSE),"")</f>
        <v/>
      </c>
      <c r="V18" s="3">
        <f>DATE($W$4+2018, $W$5, 12)</f>
        <v>46154</v>
      </c>
      <c r="W18" s="4" t="str">
        <f t="shared" si="7"/>
        <v>火</v>
      </c>
      <c r="X18" s="52" t="str">
        <f>IFERROR(VLOOKUP(V18,HOL!$A:$B,2,FALSE),"")</f>
        <v/>
      </c>
      <c r="Y18" s="42">
        <f>DATE($Z$4+2018, $Z$5, 12)</f>
        <v>46185</v>
      </c>
      <c r="Z18" s="43" t="str">
        <f t="shared" si="8"/>
        <v>金</v>
      </c>
      <c r="AA18" s="44" t="str">
        <f>IFERROR(VLOOKUP(Y18,HOL!$A:$B,2,FALSE),"")</f>
        <v/>
      </c>
    </row>
    <row r="19" spans="1:27" ht="21" customHeight="1" x14ac:dyDescent="0.15">
      <c r="A19" s="93">
        <f>DATE($B$4+2018, $B$5,13)</f>
        <v>45943</v>
      </c>
      <c r="B19" s="94" t="str">
        <f t="shared" si="0"/>
        <v>月</v>
      </c>
      <c r="C19" s="95" t="str">
        <f>IFERROR(VLOOKUP(A19,HOL!$A:$B,2,FALSE),"")</f>
        <v>スポーツの日</v>
      </c>
      <c r="D19" s="42">
        <f>DATE($E$4+2018, $E$5, 13)</f>
        <v>45974</v>
      </c>
      <c r="E19" s="43" t="str">
        <f t="shared" si="1"/>
        <v>木</v>
      </c>
      <c r="F19" s="69" t="str">
        <f>IFERROR(VLOOKUP(D19,HOL!$A:$B,2,FALSE),"")</f>
        <v/>
      </c>
      <c r="G19" s="42">
        <f>DATE($H$4+2018, $H$5, 13)</f>
        <v>46004</v>
      </c>
      <c r="H19" s="43" t="str">
        <f t="shared" si="2"/>
        <v>土</v>
      </c>
      <c r="I19" s="44" t="str">
        <f>IFERROR(VLOOKUP(G19,HOL!$A:$B,2,FALSE),"")</f>
        <v/>
      </c>
      <c r="J19" s="3">
        <f>DATE($K$4+2018, $K$5, 13)</f>
        <v>46035</v>
      </c>
      <c r="K19" s="4" t="str">
        <f t="shared" si="3"/>
        <v>火</v>
      </c>
      <c r="L19" s="84" t="str">
        <f>IFERROR(VLOOKUP(J19,HOL!$A:$B,2,FALSE),"")</f>
        <v/>
      </c>
      <c r="M19" s="42">
        <f>DATE($N$4+2018, $N$5, 13)</f>
        <v>46066</v>
      </c>
      <c r="N19" s="43" t="str">
        <f t="shared" si="4"/>
        <v>金</v>
      </c>
      <c r="O19" s="37" t="str">
        <f>IFERROR(VLOOKUP(M19,HOL!$A:$B,2,FALSE),"")</f>
        <v/>
      </c>
      <c r="P19" s="42">
        <f>DATE($Q$4+2018, $Q$5, 13)</f>
        <v>46094</v>
      </c>
      <c r="Q19" s="43" t="str">
        <f t="shared" si="5"/>
        <v>金</v>
      </c>
      <c r="R19" s="44" t="str">
        <f>IFERROR(VLOOKUP(P19,HOL!$A:$B,2,FALSE),"")</f>
        <v/>
      </c>
      <c r="S19" s="3">
        <f>DATE($T$4+2018, $T$5, 13)</f>
        <v>46125</v>
      </c>
      <c r="T19" s="4" t="str">
        <f t="shared" si="6"/>
        <v>月</v>
      </c>
      <c r="U19" s="29" t="str">
        <f>IFERROR(VLOOKUP(S19,HOL!$A:$B,2,FALSE),"")</f>
        <v/>
      </c>
      <c r="V19" s="3">
        <f>DATE($W$4+2018, $W$5, 13)</f>
        <v>46155</v>
      </c>
      <c r="W19" s="4" t="str">
        <f t="shared" si="7"/>
        <v>水</v>
      </c>
      <c r="X19" s="52" t="str">
        <f>IFERROR(VLOOKUP(V19,HOL!$A:$B,2,FALSE),"")</f>
        <v/>
      </c>
      <c r="Y19" s="42">
        <f>DATE($Z$4+2018, $Z$5, 13)</f>
        <v>46186</v>
      </c>
      <c r="Z19" s="43" t="str">
        <f t="shared" si="8"/>
        <v>土</v>
      </c>
      <c r="AA19" s="44" t="str">
        <f>IFERROR(VLOOKUP(Y19,HOL!$A:$B,2,FALSE),"")</f>
        <v/>
      </c>
    </row>
    <row r="20" spans="1:27" ht="21" customHeight="1" x14ac:dyDescent="0.15">
      <c r="A20" s="3">
        <f>DATE($B$4+2018, $B$5, 14)</f>
        <v>45944</v>
      </c>
      <c r="B20" s="4" t="str">
        <f t="shared" si="0"/>
        <v>火</v>
      </c>
      <c r="C20" s="37" t="str">
        <f>IFERROR(VLOOKUP(A20,HOL!$A:$B,2,FALSE),"")</f>
        <v/>
      </c>
      <c r="D20" s="42">
        <f>DATE($E$4+2018, $E$5, 14)</f>
        <v>45975</v>
      </c>
      <c r="E20" s="43" t="str">
        <f t="shared" si="1"/>
        <v>金</v>
      </c>
      <c r="F20" s="69" t="str">
        <f>IFERROR(VLOOKUP(D20,HOL!$A:$B,2,FALSE),"")</f>
        <v/>
      </c>
      <c r="G20" s="42">
        <f>DATE($H$4+2018, $H$5, 14)</f>
        <v>46005</v>
      </c>
      <c r="H20" s="43" t="str">
        <f t="shared" si="2"/>
        <v>日</v>
      </c>
      <c r="I20" s="44" t="str">
        <f>IFERROR(VLOOKUP(G20,HOL!$A:$B,2,FALSE),"")</f>
        <v/>
      </c>
      <c r="J20" s="3">
        <f>DATE($K$4+2018, $K$5, 14)</f>
        <v>46036</v>
      </c>
      <c r="K20" s="4" t="str">
        <f t="shared" si="3"/>
        <v>水</v>
      </c>
      <c r="L20" s="37" t="str">
        <f>IFERROR(VLOOKUP(J20,HOL!$A:$B,2,FALSE),"")</f>
        <v/>
      </c>
      <c r="M20" s="42">
        <f>DATE($N$4+2018, $N$5, 14)</f>
        <v>46067</v>
      </c>
      <c r="N20" s="43" t="str">
        <f t="shared" si="4"/>
        <v>土</v>
      </c>
      <c r="O20" s="37" t="str">
        <f>IFERROR(VLOOKUP(M20,HOL!$A:$B,2,FALSE),"")</f>
        <v/>
      </c>
      <c r="P20" s="42">
        <f>DATE($Q$4+2018, $Q$5, 14)</f>
        <v>46095</v>
      </c>
      <c r="Q20" s="43" t="str">
        <f t="shared" si="5"/>
        <v>土</v>
      </c>
      <c r="R20" s="44" t="str">
        <f>IFERROR(VLOOKUP(P20,HOL!$A:$B,2,FALSE),"")</f>
        <v/>
      </c>
      <c r="S20" s="3">
        <f>DATE($T$4+2018, $T$5, 14)</f>
        <v>46126</v>
      </c>
      <c r="T20" s="4" t="str">
        <f t="shared" si="6"/>
        <v>火</v>
      </c>
      <c r="U20" s="29" t="str">
        <f>IFERROR(VLOOKUP(S20,HOL!$A:$B,2,FALSE),"")</f>
        <v/>
      </c>
      <c r="V20" s="3">
        <f>DATE($W$4+2018, $W$5, 14)</f>
        <v>46156</v>
      </c>
      <c r="W20" s="4" t="str">
        <f t="shared" si="7"/>
        <v>木</v>
      </c>
      <c r="X20" s="82" t="str">
        <f>IFERROR(VLOOKUP(V20,HOL!$A:$B,2,FALSE),"")</f>
        <v/>
      </c>
      <c r="Y20" s="42">
        <f>DATE($Z$4+2018, $Z$5, 14)</f>
        <v>46187</v>
      </c>
      <c r="Z20" s="43" t="str">
        <f t="shared" si="8"/>
        <v>日</v>
      </c>
      <c r="AA20" s="36" t="str">
        <f>IFERROR(VLOOKUP(Y20,HOL!$A:$B,2,FALSE),"")</f>
        <v/>
      </c>
    </row>
    <row r="21" spans="1:27" ht="21" customHeight="1" x14ac:dyDescent="0.15">
      <c r="A21" s="62">
        <f>DATE($B$4+2018, $B$5,15)</f>
        <v>45945</v>
      </c>
      <c r="B21" s="63" t="str">
        <f t="shared" si="0"/>
        <v>水</v>
      </c>
      <c r="C21" s="69" t="str">
        <f>IFERROR(VLOOKUP(A21,HOL!$A:$B,2,FALSE),"")</f>
        <v/>
      </c>
      <c r="D21" s="42">
        <f>DATE($E$4+2018, $E$5, 15)</f>
        <v>45976</v>
      </c>
      <c r="E21" s="43" t="str">
        <f t="shared" si="1"/>
        <v>土</v>
      </c>
      <c r="F21" s="69" t="str">
        <f>IFERROR(VLOOKUP(D21,HOL!$A:$B,2,FALSE),"")</f>
        <v/>
      </c>
      <c r="G21" s="42">
        <f>DATE($H$4+2018, $H$5, 15)</f>
        <v>46006</v>
      </c>
      <c r="H21" s="43" t="str">
        <f t="shared" si="2"/>
        <v>月</v>
      </c>
      <c r="I21" s="44" t="str">
        <f>IFERROR(VLOOKUP(G21,HOL!$A:$B,2,FALSE),"")</f>
        <v/>
      </c>
      <c r="J21" s="3">
        <f>DATE($K$4+2018, $K$5, 15)</f>
        <v>46037</v>
      </c>
      <c r="K21" s="4" t="str">
        <f t="shared" si="3"/>
        <v>木</v>
      </c>
      <c r="L21" s="37" t="str">
        <f>IFERROR(VLOOKUP(J21,HOL!$A:$B,2,FALSE),"")</f>
        <v/>
      </c>
      <c r="M21" s="42">
        <f>DATE($N$4+2018, $N$5, 15)</f>
        <v>46068</v>
      </c>
      <c r="N21" s="43" t="str">
        <f t="shared" si="4"/>
        <v>日</v>
      </c>
      <c r="O21" s="37" t="str">
        <f>IFERROR(VLOOKUP(M21,HOL!$A:$B,2,FALSE),"")</f>
        <v/>
      </c>
      <c r="P21" s="42">
        <f>DATE($Q$4+2018, $Q$5, 15)</f>
        <v>46096</v>
      </c>
      <c r="Q21" s="43" t="str">
        <f t="shared" si="5"/>
        <v>日</v>
      </c>
      <c r="R21" s="44" t="str">
        <f>IFERROR(VLOOKUP(P21,HOL!$A:$B,2,FALSE),"")</f>
        <v/>
      </c>
      <c r="S21" s="3">
        <f>DATE($T$4+2018, $T$5, 15)</f>
        <v>46127</v>
      </c>
      <c r="T21" s="4" t="str">
        <f t="shared" si="6"/>
        <v>水</v>
      </c>
      <c r="U21" s="37" t="str">
        <f>IFERROR(VLOOKUP(S21,HOL!$A:$B,2,FALSE),"")</f>
        <v/>
      </c>
      <c r="V21" s="3">
        <f>DATE($W$4+2018, $W$5, 15)</f>
        <v>46157</v>
      </c>
      <c r="W21" s="4" t="str">
        <f t="shared" si="7"/>
        <v>金</v>
      </c>
      <c r="X21" s="52" t="str">
        <f>IFERROR(VLOOKUP(V21,HOL!$A:$B,2,FALSE),"")</f>
        <v/>
      </c>
      <c r="Y21" s="42">
        <f>DATE($Z$4+2018, $Z$5, 15)</f>
        <v>46188</v>
      </c>
      <c r="Z21" s="43" t="str">
        <f t="shared" si="8"/>
        <v>月</v>
      </c>
      <c r="AA21" s="44" t="str">
        <f>IFERROR(VLOOKUP(Y21,HOL!$A:$B,2,FALSE),"")</f>
        <v/>
      </c>
    </row>
    <row r="22" spans="1:27" ht="21" customHeight="1" x14ac:dyDescent="0.15">
      <c r="A22" s="3">
        <f>DATE($B$4+2018, $B$5, 16)</f>
        <v>45946</v>
      </c>
      <c r="B22" s="4" t="str">
        <f t="shared" si="0"/>
        <v>木</v>
      </c>
      <c r="C22" s="69" t="str">
        <f>IFERROR(VLOOKUP(A22,HOL!$A:$B,2,FALSE),"")</f>
        <v/>
      </c>
      <c r="D22" s="42">
        <f>DATE($E$4+2018, $E$5, 16)</f>
        <v>45977</v>
      </c>
      <c r="E22" s="43" t="str">
        <f t="shared" si="1"/>
        <v>日</v>
      </c>
      <c r="F22" s="37" t="str">
        <f>IFERROR(VLOOKUP(D22,HOL!$A:$B,2,FALSE),"")</f>
        <v/>
      </c>
      <c r="G22" s="42">
        <f>DATE($H$4+2018, $H$5, 16)</f>
        <v>46007</v>
      </c>
      <c r="H22" s="43" t="str">
        <f t="shared" si="2"/>
        <v>火</v>
      </c>
      <c r="I22" s="99" t="str">
        <f>IFERROR(VLOOKUP(G22,HOL!$A:$B,2,FALSE),"")</f>
        <v/>
      </c>
      <c r="J22" s="3">
        <f>DATE($K$4+2018, $K$5, 16)</f>
        <v>46038</v>
      </c>
      <c r="K22" s="4" t="str">
        <f t="shared" si="3"/>
        <v>金</v>
      </c>
      <c r="L22" s="37" t="str">
        <f>IFERROR(VLOOKUP(J22,HOL!$A:$B,2,FALSE),"")</f>
        <v/>
      </c>
      <c r="M22" s="42">
        <f>DATE($N$4+2018, $N$5, 16)</f>
        <v>46069</v>
      </c>
      <c r="N22" s="43" t="str">
        <f t="shared" si="4"/>
        <v>月</v>
      </c>
      <c r="O22" s="37" t="str">
        <f>IFERROR(VLOOKUP(M22,HOL!$A:$B,2,FALSE),"")</f>
        <v/>
      </c>
      <c r="P22" s="42">
        <f>DATE($Q$4+2018, $Q$5, 16)</f>
        <v>46097</v>
      </c>
      <c r="Q22" s="43" t="str">
        <f t="shared" si="5"/>
        <v>月</v>
      </c>
      <c r="R22" s="44" t="str">
        <f>IFERROR(VLOOKUP(P22,HOL!$A:$B,2,FALSE),"")</f>
        <v/>
      </c>
      <c r="S22" s="3">
        <f>DATE($T$4+2018, $T$5, 16)</f>
        <v>46128</v>
      </c>
      <c r="T22" s="4" t="str">
        <f t="shared" si="6"/>
        <v>木</v>
      </c>
      <c r="U22" s="37" t="str">
        <f>IFERROR(VLOOKUP(S22,HOL!$A:$B,2,FALSE),"")</f>
        <v/>
      </c>
      <c r="V22" s="3">
        <f>DATE($W$4+2018, $W$5, 16)</f>
        <v>46158</v>
      </c>
      <c r="W22" s="4" t="str">
        <f t="shared" si="7"/>
        <v>土</v>
      </c>
      <c r="X22" s="52" t="str">
        <f>IFERROR(VLOOKUP(V22,HOL!$A:$B,2,FALSE),"")</f>
        <v/>
      </c>
      <c r="Y22" s="42">
        <f>DATE($Z$4+2018, $Z$5, 16)</f>
        <v>46189</v>
      </c>
      <c r="Z22" s="43" t="str">
        <f t="shared" si="8"/>
        <v>火</v>
      </c>
      <c r="AA22" s="44" t="str">
        <f>IFERROR(VLOOKUP(Y22,HOL!$A:$B,2,FALSE),"")</f>
        <v/>
      </c>
    </row>
    <row r="23" spans="1:27" ht="21" customHeight="1" x14ac:dyDescent="0.15">
      <c r="A23" s="3">
        <f>DATE($B$4+2018, $B$5, 17)</f>
        <v>45947</v>
      </c>
      <c r="B23" s="4" t="str">
        <f t="shared" si="0"/>
        <v>金</v>
      </c>
      <c r="C23" s="69" t="str">
        <f>IFERROR(VLOOKUP(A23,HOL!$A:$B,2,FALSE),"")</f>
        <v/>
      </c>
      <c r="D23" s="42">
        <f>DATE($E$4+2018, $E$5, 17)</f>
        <v>45978</v>
      </c>
      <c r="E23" s="43" t="str">
        <f t="shared" si="1"/>
        <v>月</v>
      </c>
      <c r="F23" s="37" t="str">
        <f>IFERROR(VLOOKUP(D23,HOL!$A:$B,2,FALSE),"")</f>
        <v/>
      </c>
      <c r="G23" s="42">
        <f>DATE($H$4+2018, $H$5, 17)</f>
        <v>46008</v>
      </c>
      <c r="H23" s="43" t="str">
        <f t="shared" si="2"/>
        <v>水</v>
      </c>
      <c r="I23" s="50" t="str">
        <f>IFERROR(VLOOKUP(G23,HOL!$A:$B,2,FALSE),"")</f>
        <v/>
      </c>
      <c r="J23" s="3">
        <f>DATE($K$4+2018, $K$5, 17)</f>
        <v>46039</v>
      </c>
      <c r="K23" s="4" t="str">
        <f t="shared" si="3"/>
        <v>土</v>
      </c>
      <c r="L23" s="37" t="str">
        <f>IFERROR(VLOOKUP(J23,HOL!$A:$B,2,FALSE),"")</f>
        <v/>
      </c>
      <c r="M23" s="42">
        <f>DATE($N$4+2018, $N$5, 17)</f>
        <v>46070</v>
      </c>
      <c r="N23" s="43" t="str">
        <f t="shared" si="4"/>
        <v>火</v>
      </c>
      <c r="O23" s="37" t="str">
        <f>IFERROR(VLOOKUP(M23,HOL!$A:$B,2,FALSE),"")</f>
        <v/>
      </c>
      <c r="P23" s="42">
        <f>DATE($Q$4+2018, $Q$5, 17)</f>
        <v>46098</v>
      </c>
      <c r="Q23" s="43" t="str">
        <f t="shared" si="5"/>
        <v>火</v>
      </c>
      <c r="R23" s="44" t="str">
        <f>IFERROR(VLOOKUP(P23,HOL!$A:$B,2,FALSE),"")</f>
        <v/>
      </c>
      <c r="S23" s="3">
        <f>DATE($T$4+2018, $T$5, 17)</f>
        <v>46129</v>
      </c>
      <c r="T23" s="4" t="str">
        <f t="shared" si="6"/>
        <v>金</v>
      </c>
      <c r="U23" s="44" t="str">
        <f>IFERROR(VLOOKUP(S23,HOL!$A:$B,2,FALSE),"")</f>
        <v/>
      </c>
      <c r="V23" s="3">
        <f>DATE($W$4+2018, $W$5, 17)</f>
        <v>46159</v>
      </c>
      <c r="W23" s="4" t="str">
        <f t="shared" si="7"/>
        <v>日</v>
      </c>
      <c r="X23" s="52" t="str">
        <f>IFERROR(VLOOKUP(V23,HOL!$A:$B,2,FALSE),"")</f>
        <v/>
      </c>
      <c r="Y23" s="42">
        <f>DATE($Z$4+2018, $Z$5, 17)</f>
        <v>46190</v>
      </c>
      <c r="Z23" s="43" t="str">
        <f t="shared" si="8"/>
        <v>水</v>
      </c>
      <c r="AA23" s="44" t="str">
        <f>IFERROR(VLOOKUP(Y23,HOL!$A:$B,2,FALSE),"")</f>
        <v/>
      </c>
    </row>
    <row r="24" spans="1:27" ht="21" customHeight="1" x14ac:dyDescent="0.15">
      <c r="A24" s="3">
        <f>DATE($B$4+2018, $B$5, 18)</f>
        <v>45948</v>
      </c>
      <c r="B24" s="4" t="str">
        <f t="shared" si="0"/>
        <v>土</v>
      </c>
      <c r="C24" s="69" t="str">
        <f>IFERROR(VLOOKUP(A24,HOL!$A:$B,2,FALSE),"")</f>
        <v/>
      </c>
      <c r="D24" s="42">
        <f>DATE($E$4+2018, $E$5, 18)</f>
        <v>45979</v>
      </c>
      <c r="E24" s="43" t="str">
        <f t="shared" si="1"/>
        <v>火</v>
      </c>
      <c r="F24" s="98" t="str">
        <f>IFERROR(VLOOKUP(D24,HOL!$A:$B,2,FALSE),"")</f>
        <v/>
      </c>
      <c r="G24" s="42">
        <f>DATE($H$4+2018, $H$5, 18)</f>
        <v>46009</v>
      </c>
      <c r="H24" s="43" t="str">
        <f t="shared" si="2"/>
        <v>木</v>
      </c>
      <c r="I24" s="50" t="str">
        <f>IFERROR(VLOOKUP(G24,HOL!$A:$B,2,FALSE),"")</f>
        <v/>
      </c>
      <c r="J24" s="3">
        <f>DATE($K$4+2018, $K$5, 18)</f>
        <v>46040</v>
      </c>
      <c r="K24" s="4" t="str">
        <f t="shared" si="3"/>
        <v>日</v>
      </c>
      <c r="L24" s="37" t="str">
        <f>IFERROR(VLOOKUP(J24,HOL!$A:$B,2,FALSE),"")</f>
        <v/>
      </c>
      <c r="M24" s="42">
        <f>DATE($N$4+2018, $N$5, 18)</f>
        <v>46071</v>
      </c>
      <c r="N24" s="43" t="str">
        <f t="shared" si="4"/>
        <v>水</v>
      </c>
      <c r="O24" s="37" t="str">
        <f>IFERROR(VLOOKUP(M24,HOL!$A:$B,2,FALSE),"")</f>
        <v/>
      </c>
      <c r="P24" s="42">
        <f>DATE($Q$4+2018, $Q$5, 18)</f>
        <v>46099</v>
      </c>
      <c r="Q24" s="43" t="str">
        <f t="shared" si="5"/>
        <v>水</v>
      </c>
      <c r="R24" s="44" t="str">
        <f>IFERROR(VLOOKUP(P24,HOL!$A:$B,2,FALSE),"")</f>
        <v/>
      </c>
      <c r="S24" s="3">
        <f>DATE($T$4+2018, $T$5, 18)</f>
        <v>46130</v>
      </c>
      <c r="T24" s="4" t="str">
        <f t="shared" si="6"/>
        <v>土</v>
      </c>
      <c r="U24" s="29" t="str">
        <f>IFERROR(VLOOKUP(S24,HOL!$A:$B,2,FALSE),"")</f>
        <v/>
      </c>
      <c r="V24" s="3">
        <f>DATE($W$4+2018, $W$5, 18)</f>
        <v>46160</v>
      </c>
      <c r="W24" s="4" t="str">
        <f t="shared" si="7"/>
        <v>月</v>
      </c>
      <c r="X24" s="52" t="str">
        <f>IFERROR(VLOOKUP(V24,HOL!$A:$B,2,FALSE),"")</f>
        <v/>
      </c>
      <c r="Y24" s="42">
        <f>DATE($Z$4+2018, $Z$5, 18)</f>
        <v>46191</v>
      </c>
      <c r="Z24" s="43" t="str">
        <f t="shared" si="8"/>
        <v>木</v>
      </c>
      <c r="AA24" s="44" t="str">
        <f>IFERROR(VLOOKUP(Y24,HOL!$A:$B,2,FALSE),"")</f>
        <v/>
      </c>
    </row>
    <row r="25" spans="1:27" ht="21" customHeight="1" x14ac:dyDescent="0.15">
      <c r="A25" s="3">
        <f>DATE($B$4+2018, $B$5, 19)</f>
        <v>45949</v>
      </c>
      <c r="B25" s="4" t="str">
        <f t="shared" si="0"/>
        <v>日</v>
      </c>
      <c r="C25" s="37" t="str">
        <f>IFERROR(VLOOKUP(A25,HOL!$A:$B,2,FALSE),"")</f>
        <v/>
      </c>
      <c r="D25" s="42">
        <f>DATE($E$4+2018, $E$5, 19)</f>
        <v>45980</v>
      </c>
      <c r="E25" s="43" t="str">
        <f t="shared" si="1"/>
        <v>水</v>
      </c>
      <c r="F25" s="69" t="str">
        <f>IFERROR(VLOOKUP(D25,HOL!$A:$B,2,FALSE),"")</f>
        <v/>
      </c>
      <c r="G25" s="42">
        <f>DATE($H$4+2018, $H$5, 19)</f>
        <v>46010</v>
      </c>
      <c r="H25" s="43" t="str">
        <f t="shared" si="2"/>
        <v>金</v>
      </c>
      <c r="I25" s="50" t="str">
        <f>IFERROR(VLOOKUP(G25,HOL!$A:$B,2,FALSE),"")</f>
        <v/>
      </c>
      <c r="J25" s="3">
        <f>DATE($K$4+2018, $K$5, 19)</f>
        <v>46041</v>
      </c>
      <c r="K25" s="4" t="str">
        <f t="shared" si="3"/>
        <v>月</v>
      </c>
      <c r="L25" s="37" t="str">
        <f>IFERROR(VLOOKUP(J25,HOL!$A:$B,2,FALSE),"")</f>
        <v/>
      </c>
      <c r="M25" s="42">
        <f>DATE($N$4+2018, $N$5, 19)</f>
        <v>46072</v>
      </c>
      <c r="N25" s="43" t="str">
        <f t="shared" si="4"/>
        <v>木</v>
      </c>
      <c r="O25" s="37" t="str">
        <f>IFERROR(VLOOKUP(M25,HOL!$A:$B,2,FALSE),"")</f>
        <v/>
      </c>
      <c r="P25" s="42">
        <f>DATE($Q$4+2018, $Q$5, 19)</f>
        <v>46100</v>
      </c>
      <c r="Q25" s="43" t="str">
        <f t="shared" si="5"/>
        <v>木</v>
      </c>
      <c r="R25" s="44" t="str">
        <f>IFERROR(VLOOKUP(P25,HOL!$A:$B,2,FALSE),"")</f>
        <v/>
      </c>
      <c r="S25" s="3">
        <f>DATE($T$4+2018, $T$5, 19)</f>
        <v>46131</v>
      </c>
      <c r="T25" s="4" t="str">
        <f t="shared" si="6"/>
        <v>日</v>
      </c>
      <c r="U25" s="29" t="str">
        <f>IFERROR(VLOOKUP(S25,HOL!$A:$B,2,FALSE),"")</f>
        <v/>
      </c>
      <c r="V25" s="3">
        <f>DATE($W$4+2018, $W$5, 19)</f>
        <v>46161</v>
      </c>
      <c r="W25" s="4" t="str">
        <f t="shared" si="7"/>
        <v>火</v>
      </c>
      <c r="X25" s="52" t="str">
        <f>IFERROR(VLOOKUP(V25,HOL!$A:$B,2,FALSE),"")</f>
        <v/>
      </c>
      <c r="Y25" s="42">
        <f>DATE($Z$4+2018, $Z$5, 19)</f>
        <v>46192</v>
      </c>
      <c r="Z25" s="43" t="str">
        <f t="shared" si="8"/>
        <v>金</v>
      </c>
      <c r="AA25" s="44" t="str">
        <f>IFERROR(VLOOKUP(Y25,HOL!$A:$B,2,FALSE),"")</f>
        <v/>
      </c>
    </row>
    <row r="26" spans="1:27" ht="21" customHeight="1" x14ac:dyDescent="0.15">
      <c r="A26" s="3">
        <f>DATE($B$4+2018, $B$5, 20)</f>
        <v>45950</v>
      </c>
      <c r="B26" s="4" t="str">
        <f t="shared" si="0"/>
        <v>月</v>
      </c>
      <c r="C26" s="37" t="str">
        <f>IFERROR(VLOOKUP(A26,HOL!$A:$B,2,FALSE),"")</f>
        <v/>
      </c>
      <c r="D26" s="42">
        <f>DATE($E$4+2018, $E$5, 20)</f>
        <v>45981</v>
      </c>
      <c r="E26" s="43" t="str">
        <f t="shared" si="1"/>
        <v>木</v>
      </c>
      <c r="F26" s="69" t="str">
        <f>IFERROR(VLOOKUP(D26,HOL!$A:$B,2,FALSE),"")</f>
        <v/>
      </c>
      <c r="G26" s="42">
        <f>DATE($H$4+2018, $H$5, 20)</f>
        <v>46011</v>
      </c>
      <c r="H26" s="43" t="str">
        <f t="shared" si="2"/>
        <v>土</v>
      </c>
      <c r="I26" s="44" t="str">
        <f>IFERROR(VLOOKUP(G26,HOL!$A:$B,2,FALSE),"")</f>
        <v/>
      </c>
      <c r="J26" s="3">
        <f>DATE($K$4+2018, $K$5, 20)</f>
        <v>46042</v>
      </c>
      <c r="K26" s="4" t="str">
        <f t="shared" si="3"/>
        <v>火</v>
      </c>
      <c r="L26" s="37" t="str">
        <f>IFERROR(VLOOKUP(J26,HOL!$A:$B,2,FALSE),"")</f>
        <v/>
      </c>
      <c r="M26" s="42">
        <f>DATE($N$4+2018, $N$5, 20)</f>
        <v>46073</v>
      </c>
      <c r="N26" s="43" t="str">
        <f t="shared" si="4"/>
        <v>金</v>
      </c>
      <c r="O26" s="37" t="str">
        <f>IFERROR(VLOOKUP(M26,HOL!$A:$B,2,FALSE),"")</f>
        <v/>
      </c>
      <c r="P26" s="93">
        <f>DATE($Q$4+2018, $Q$5, 20)</f>
        <v>46101</v>
      </c>
      <c r="Q26" s="94" t="str">
        <f t="shared" si="5"/>
        <v>金</v>
      </c>
      <c r="R26" s="89" t="str">
        <f>IFERROR(VLOOKUP(P26,HOL!$A:$B,2,FALSE),"")</f>
        <v>春分の日</v>
      </c>
      <c r="S26" s="3">
        <f>DATE($T$4+2018, $T$5, 20)</f>
        <v>46132</v>
      </c>
      <c r="T26" s="4" t="str">
        <f t="shared" si="6"/>
        <v>月</v>
      </c>
      <c r="U26" s="29" t="str">
        <f>IFERROR(VLOOKUP(S26,HOL!$A:$B,2,FALSE),"")</f>
        <v/>
      </c>
      <c r="V26" s="3">
        <f>DATE($W$4+2018, $W$5, 20)</f>
        <v>46162</v>
      </c>
      <c r="W26" s="4" t="str">
        <f t="shared" si="7"/>
        <v>水</v>
      </c>
      <c r="X26" s="52" t="str">
        <f>IFERROR(VLOOKUP(V26,HOL!$A:$B,2,FALSE),"")</f>
        <v/>
      </c>
      <c r="Y26" s="56">
        <f>DATE($Z$4+2018, $Z$5, 20)</f>
        <v>46193</v>
      </c>
      <c r="Z26" s="57" t="str">
        <f t="shared" si="8"/>
        <v>土</v>
      </c>
      <c r="AA26" s="60" t="str">
        <f>IFERROR(VLOOKUP(Y26,HOL!$A:$B,2,FALSE),"")</f>
        <v/>
      </c>
    </row>
    <row r="27" spans="1:27" ht="21" customHeight="1" x14ac:dyDescent="0.15">
      <c r="A27" s="3">
        <f>DATE($B$4+2018, $B$5, 21)</f>
        <v>45951</v>
      </c>
      <c r="B27" s="4" t="str">
        <f t="shared" si="0"/>
        <v>火</v>
      </c>
      <c r="C27" s="87" t="str">
        <f>IFERROR(VLOOKUP(A27,HOL!$A:$B,2,FALSE),"")</f>
        <v/>
      </c>
      <c r="D27" s="42">
        <f>DATE($E$4+2018, $E$5, 21)</f>
        <v>45982</v>
      </c>
      <c r="E27" s="43" t="str">
        <f t="shared" si="1"/>
        <v>金</v>
      </c>
      <c r="F27" s="69" t="str">
        <f>IFERROR(VLOOKUP(D27,HOL!$A:$B,2,FALSE),"")</f>
        <v/>
      </c>
      <c r="G27" s="42">
        <f>DATE($H$4+2018, $H$5, 21)</f>
        <v>46012</v>
      </c>
      <c r="H27" s="43" t="str">
        <f t="shared" si="2"/>
        <v>日</v>
      </c>
      <c r="I27" s="44" t="str">
        <f>IFERROR(VLOOKUP(G27,HOL!$A:$B,2,FALSE),"")</f>
        <v/>
      </c>
      <c r="J27" s="3">
        <f>DATE($K$4+2018, $K$5, 21)</f>
        <v>46043</v>
      </c>
      <c r="K27" s="4" t="str">
        <f t="shared" si="3"/>
        <v>水</v>
      </c>
      <c r="L27" s="37" t="str">
        <f>IFERROR(VLOOKUP(J27,HOL!$A:$B,2,FALSE),"")</f>
        <v/>
      </c>
      <c r="M27" s="42">
        <f>DATE($N$4+2018, $N$5, 21)</f>
        <v>46074</v>
      </c>
      <c r="N27" s="43" t="str">
        <f t="shared" si="4"/>
        <v>土</v>
      </c>
      <c r="O27" s="37" t="str">
        <f>IFERROR(VLOOKUP(M27,HOL!$A:$B,2,FALSE),"")</f>
        <v/>
      </c>
      <c r="P27" s="42">
        <f>DATE($Q$4+2018, $Q$5, 21)</f>
        <v>46102</v>
      </c>
      <c r="Q27" s="43" t="str">
        <f t="shared" si="5"/>
        <v>土</v>
      </c>
      <c r="R27" s="44" t="str">
        <f>IFERROR(VLOOKUP(P27,HOL!$A:$B,2,FALSE),"")</f>
        <v/>
      </c>
      <c r="S27" s="3">
        <f>DATE($T$4+2018, $T$5,21)</f>
        <v>46133</v>
      </c>
      <c r="T27" s="4" t="str">
        <f t="shared" si="6"/>
        <v>火</v>
      </c>
      <c r="U27" s="37" t="str">
        <f>IFERROR(VLOOKUP(S27,HOL!$A:$B,2,FALSE),"")</f>
        <v/>
      </c>
      <c r="V27" s="3">
        <f>DATE($W$4+2018, $W$5,21)</f>
        <v>46163</v>
      </c>
      <c r="W27" s="4" t="str">
        <f t="shared" si="7"/>
        <v>木</v>
      </c>
      <c r="X27" s="82" t="str">
        <f>IFERROR(VLOOKUP(V27,HOL!$A:$B,2,FALSE),"")</f>
        <v/>
      </c>
      <c r="Y27" s="42">
        <f>DATE($Z$4+2018, $Z$5, 21)</f>
        <v>46194</v>
      </c>
      <c r="Z27" s="43" t="str">
        <f t="shared" si="8"/>
        <v>日</v>
      </c>
      <c r="AA27" s="44" t="str">
        <f>IFERROR(VLOOKUP(Y27,HOL!$A:$B,2,FALSE),"")</f>
        <v/>
      </c>
    </row>
    <row r="28" spans="1:27" ht="21" customHeight="1" x14ac:dyDescent="0.15">
      <c r="A28" s="3">
        <f>DATE($B$4+2018, $B$5, 22)</f>
        <v>45952</v>
      </c>
      <c r="B28" s="4" t="str">
        <f t="shared" si="0"/>
        <v>水</v>
      </c>
      <c r="C28" s="98" t="str">
        <f>IFERROR(VLOOKUP(A28,HOL!$A:$B,2,FALSE),"")</f>
        <v/>
      </c>
      <c r="D28" s="42">
        <f>DATE($E$4+2018, $E$5, 22)</f>
        <v>45983</v>
      </c>
      <c r="E28" s="43" t="str">
        <f t="shared" si="1"/>
        <v>土</v>
      </c>
      <c r="F28" s="69" t="str">
        <f>IFERROR(VLOOKUP(D28,HOL!$A:$B,2,FALSE),"")</f>
        <v/>
      </c>
      <c r="G28" s="42">
        <f>DATE($H$4+2018, $H$5, 22)</f>
        <v>46013</v>
      </c>
      <c r="H28" s="43" t="str">
        <f t="shared" si="2"/>
        <v>月</v>
      </c>
      <c r="I28" s="44" t="str">
        <f>IFERROR(VLOOKUP(G28,HOL!$A:$B,2,FALSE),"")</f>
        <v/>
      </c>
      <c r="J28" s="3">
        <f>DATE($K$4+2018, $K$5, 22)</f>
        <v>46044</v>
      </c>
      <c r="K28" s="4" t="str">
        <f t="shared" si="3"/>
        <v>木</v>
      </c>
      <c r="L28" s="37" t="str">
        <f>IFERROR(VLOOKUP(J28,HOL!$A:$B,2,FALSE),"")</f>
        <v/>
      </c>
      <c r="M28" s="79">
        <f>DATE($N$4+2018, $N$5, 22)</f>
        <v>46075</v>
      </c>
      <c r="N28" s="83" t="str">
        <f t="shared" si="4"/>
        <v>日</v>
      </c>
      <c r="O28" s="72" t="str">
        <f>IFERROR(VLOOKUP(M28,HOL!$A:$B,2,FALSE),"")</f>
        <v>天皇誕生日</v>
      </c>
      <c r="P28" s="42">
        <f>DATE($Q$4+2018, $Q$5, 22)</f>
        <v>46103</v>
      </c>
      <c r="Q28" s="43" t="str">
        <f t="shared" si="5"/>
        <v>日</v>
      </c>
      <c r="R28" s="44" t="str">
        <f>IFERROR(VLOOKUP(P28,HOL!$A:$B,2,FALSE),"")</f>
        <v/>
      </c>
      <c r="S28" s="3">
        <f>DATE($T$4+2018, $T$5, 22)</f>
        <v>46134</v>
      </c>
      <c r="T28" s="4" t="str">
        <f t="shared" si="6"/>
        <v>水</v>
      </c>
      <c r="U28" s="37" t="str">
        <f>IFERROR(VLOOKUP(S28,HOL!$A:$B,2,FALSE),"")</f>
        <v/>
      </c>
      <c r="V28" s="3">
        <f>DATE($W$4+2018, $W$5, 22)</f>
        <v>46164</v>
      </c>
      <c r="W28" s="4" t="str">
        <f t="shared" si="7"/>
        <v>金</v>
      </c>
      <c r="X28" s="52" t="str">
        <f>IFERROR(VLOOKUP(V28,HOL!$A:$B,2,FALSE),"")</f>
        <v/>
      </c>
      <c r="Y28" s="42">
        <f>DATE($Z$4+2018, $Z$5, 22)</f>
        <v>46195</v>
      </c>
      <c r="Z28" s="43" t="str">
        <f t="shared" si="8"/>
        <v>月</v>
      </c>
      <c r="AA28" s="44" t="str">
        <f>IFERROR(VLOOKUP(Y28,HOL!$A:$B,2,FALSE),"")</f>
        <v/>
      </c>
    </row>
    <row r="29" spans="1:27" ht="21" customHeight="1" x14ac:dyDescent="0.15">
      <c r="A29" s="3">
        <f>DATE($B$4+2018, $B$5, 23)</f>
        <v>45953</v>
      </c>
      <c r="B29" s="4" t="str">
        <f t="shared" si="0"/>
        <v>木</v>
      </c>
      <c r="C29" s="69" t="str">
        <f>IFERROR(VLOOKUP(A29,HOL!$A:$B,2,FALSE),"")</f>
        <v/>
      </c>
      <c r="D29" s="42">
        <f>DATE($E$4+2018, $E$5, 23)</f>
        <v>45984</v>
      </c>
      <c r="E29" s="43" t="str">
        <f t="shared" si="1"/>
        <v>日</v>
      </c>
      <c r="F29" s="37" t="str">
        <f>IFERROR(VLOOKUP(D29,HOL!$A:$B,2,FALSE),"")</f>
        <v>勤労感謝の日</v>
      </c>
      <c r="G29" s="42">
        <f>DATE($H$4+2018, $H$5, 23)</f>
        <v>46014</v>
      </c>
      <c r="H29" s="43" t="str">
        <f t="shared" si="2"/>
        <v>火</v>
      </c>
      <c r="I29" s="99" t="str">
        <f>IFERROR(VLOOKUP(G29,HOL!$A:$B,2,FALSE),"")</f>
        <v/>
      </c>
      <c r="J29" s="3">
        <f>DATE($K$4+2018, $K$5, 23)</f>
        <v>46045</v>
      </c>
      <c r="K29" s="4" t="str">
        <f t="shared" si="3"/>
        <v>金</v>
      </c>
      <c r="L29" s="37" t="str">
        <f>IFERROR(VLOOKUP(J29,HOL!$A:$B,2,FALSE),"")</f>
        <v/>
      </c>
      <c r="M29" s="56">
        <f>DATE($N$4+2018, $N$5, 23)</f>
        <v>46076</v>
      </c>
      <c r="N29" s="57" t="str">
        <f t="shared" si="4"/>
        <v>月</v>
      </c>
      <c r="O29" s="58" t="str">
        <f>IFERROR(VLOOKUP(M29,HOL!$A:$B,2,FALSE),"")</f>
        <v>振替休日</v>
      </c>
      <c r="P29" s="42">
        <f>DATE($Q$4+2018, $Q$5, 23)</f>
        <v>46104</v>
      </c>
      <c r="Q29" s="43" t="str">
        <f t="shared" si="5"/>
        <v>月</v>
      </c>
      <c r="R29" s="44" t="str">
        <f>IFERROR(VLOOKUP(P29,HOL!$A:$B,2,FALSE),"")</f>
        <v/>
      </c>
      <c r="S29" s="3">
        <f>DATE($T$4+2018, $T$5, 23)</f>
        <v>46135</v>
      </c>
      <c r="T29" s="4" t="str">
        <f t="shared" si="6"/>
        <v>木</v>
      </c>
      <c r="U29" s="37" t="str">
        <f>IFERROR(VLOOKUP(S29,HOL!$A:$B,2,FALSE),"")</f>
        <v/>
      </c>
      <c r="V29" s="56">
        <f>DATE($W$4+2018, $W$5, 23)</f>
        <v>46165</v>
      </c>
      <c r="W29" s="4" t="str">
        <f t="shared" si="7"/>
        <v>土</v>
      </c>
      <c r="X29" s="59" t="str">
        <f>IFERROR(VLOOKUP(V29,HOL!$A:$B,2,FALSE),"")</f>
        <v/>
      </c>
      <c r="Y29" s="42">
        <f>DATE($Z$4+2018, $Z$5, 23)</f>
        <v>46196</v>
      </c>
      <c r="Z29" s="43" t="str">
        <f t="shared" si="8"/>
        <v>火</v>
      </c>
      <c r="AA29" s="44" t="str">
        <f>IFERROR(VLOOKUP(Y29,HOL!$A:$B,2,FALSE),"")</f>
        <v/>
      </c>
    </row>
    <row r="30" spans="1:27" ht="21" customHeight="1" x14ac:dyDescent="0.15">
      <c r="A30" s="3">
        <f>DATE($B$4+2018, $B$5, 24)</f>
        <v>45954</v>
      </c>
      <c r="B30" s="4" t="str">
        <f t="shared" si="0"/>
        <v>金</v>
      </c>
      <c r="C30" s="69" t="str">
        <f>IFERROR(VLOOKUP(A30,HOL!$A:$B,2,FALSE),"")</f>
        <v/>
      </c>
      <c r="D30" s="93">
        <f>DATE($E$4+2018, $E$5, 24)</f>
        <v>45985</v>
      </c>
      <c r="E30" s="94" t="str">
        <f t="shared" si="1"/>
        <v>月</v>
      </c>
      <c r="F30" s="95" t="str">
        <f>IFERROR(VLOOKUP(D30,HOL!$A:$B,2,FALSE),"")</f>
        <v>振替休日</v>
      </c>
      <c r="G30" s="42">
        <f>DATE($H$4+2018, $H$5, 24)</f>
        <v>46015</v>
      </c>
      <c r="H30" s="43" t="str">
        <f t="shared" si="2"/>
        <v>水</v>
      </c>
      <c r="I30" s="99" t="str">
        <f>IFERROR(VLOOKUP(G30,HOL!$A:$B,2,FALSE),"")</f>
        <v/>
      </c>
      <c r="J30" s="3">
        <f>DATE($K$4+2018, $K$5, 24)</f>
        <v>46046</v>
      </c>
      <c r="K30" s="4" t="str">
        <f t="shared" si="3"/>
        <v>土</v>
      </c>
      <c r="L30" s="37" t="str">
        <f>IFERROR(VLOOKUP(J30,HOL!$A:$B,2,FALSE),"")</f>
        <v/>
      </c>
      <c r="M30" s="3">
        <f>DATE($N$4+2018, $N$5, 24)</f>
        <v>46077</v>
      </c>
      <c r="N30" s="4" t="str">
        <f t="shared" si="4"/>
        <v>火</v>
      </c>
      <c r="O30" s="84" t="str">
        <f>IFERROR(VLOOKUP(M30,HOL!$A:$B,2,FALSE),"")</f>
        <v/>
      </c>
      <c r="P30" s="42">
        <f>DATE($Q$4+2018, $Q$5, 24)</f>
        <v>46105</v>
      </c>
      <c r="Q30" s="43" t="str">
        <f t="shared" si="5"/>
        <v>火</v>
      </c>
      <c r="R30" s="44" t="str">
        <f>IFERROR(VLOOKUP(P30,HOL!$A:$B,2,FALSE),"")</f>
        <v/>
      </c>
      <c r="S30" s="3">
        <f>DATE($T$4+2018, $T$5, 24)</f>
        <v>46136</v>
      </c>
      <c r="T30" s="4" t="str">
        <f t="shared" si="6"/>
        <v>金</v>
      </c>
      <c r="U30" s="72" t="str">
        <f>IFERROR(VLOOKUP(S30,HOL!$A:$B,2,FALSE),"")</f>
        <v/>
      </c>
      <c r="V30" s="62">
        <f>DATE($W$4+2018, $W$5, 24)</f>
        <v>46166</v>
      </c>
      <c r="W30" s="4" t="str">
        <f t="shared" si="7"/>
        <v>日</v>
      </c>
      <c r="X30" s="52" t="str">
        <f>IFERROR(VLOOKUP(V30,HOL!$A:$B,2,FALSE),"")</f>
        <v/>
      </c>
      <c r="Y30" s="42">
        <f>DATE($Z$4+2018, $Z$5, 24)</f>
        <v>46197</v>
      </c>
      <c r="Z30" s="43" t="str">
        <f t="shared" si="8"/>
        <v>水</v>
      </c>
      <c r="AA30" s="44" t="str">
        <f>IFERROR(VLOOKUP(Y30,HOL!$A:$B,2,FALSE),"")</f>
        <v/>
      </c>
    </row>
    <row r="31" spans="1:27" ht="21" customHeight="1" x14ac:dyDescent="0.15">
      <c r="A31" s="3">
        <f>DATE($B$4+2018, $B$5, 25)</f>
        <v>45955</v>
      </c>
      <c r="B31" s="4" t="str">
        <f t="shared" si="0"/>
        <v>土</v>
      </c>
      <c r="C31" s="69" t="str">
        <f>IFERROR(VLOOKUP(A31,HOL!$A:$B,2,FALSE),"")</f>
        <v/>
      </c>
      <c r="D31" s="42">
        <f>DATE($E$4+2018, $E$5, 25)</f>
        <v>45986</v>
      </c>
      <c r="E31" s="43" t="str">
        <f t="shared" si="1"/>
        <v>火</v>
      </c>
      <c r="F31" s="37" t="str">
        <f>IFERROR(VLOOKUP(D31,HOL!$A:$B,2,FALSE),"")</f>
        <v/>
      </c>
      <c r="G31" s="42">
        <f>DATE($H$4+2018, $H$5, 25)</f>
        <v>46016</v>
      </c>
      <c r="H31" s="43" t="str">
        <f t="shared" si="2"/>
        <v>木</v>
      </c>
      <c r="I31" s="50" t="str">
        <f>IFERROR(VLOOKUP(G31,HOL!$A:$B,2,FALSE),"")</f>
        <v/>
      </c>
      <c r="J31" s="3">
        <f>DATE($K$4+2018, $K$5, 25)</f>
        <v>46047</v>
      </c>
      <c r="K31" s="4" t="str">
        <f t="shared" si="3"/>
        <v>日</v>
      </c>
      <c r="L31" s="37" t="str">
        <f>IFERROR(VLOOKUP(J31,HOL!$A:$B,2,FALSE),"")</f>
        <v/>
      </c>
      <c r="M31" s="42">
        <f>DATE($N$4+2018, $N$5, 25)</f>
        <v>46078</v>
      </c>
      <c r="N31" s="43" t="str">
        <f t="shared" si="4"/>
        <v>水</v>
      </c>
      <c r="O31" s="37" t="str">
        <f>IFERROR(VLOOKUP(M31,HOL!$A:$B,2,FALSE),"")</f>
        <v/>
      </c>
      <c r="P31" s="42">
        <f>DATE($Q$4+2018, $Q$5, 25)</f>
        <v>46106</v>
      </c>
      <c r="Q31" s="43" t="str">
        <f t="shared" si="5"/>
        <v>水</v>
      </c>
      <c r="R31" s="44" t="str">
        <f>IFERROR(VLOOKUP(P31,HOL!$A:$B,2,FALSE),"")</f>
        <v/>
      </c>
      <c r="S31" s="3">
        <f>DATE($T$4+2018, $T$5, 25)</f>
        <v>46137</v>
      </c>
      <c r="T31" s="4" t="str">
        <f t="shared" si="6"/>
        <v>土</v>
      </c>
      <c r="U31" s="29" t="str">
        <f>IFERROR(VLOOKUP(S31,HOL!$A:$B,2,FALSE),"")</f>
        <v/>
      </c>
      <c r="V31" s="3">
        <f>DATE($W$4+2018, $W$5,25)</f>
        <v>46167</v>
      </c>
      <c r="W31" s="4" t="str">
        <f t="shared" si="7"/>
        <v>月</v>
      </c>
      <c r="X31" s="52" t="str">
        <f>IFERROR(VLOOKUP(V31,HOL!$A:$B,2,FALSE),"")</f>
        <v/>
      </c>
      <c r="Y31" s="42">
        <f>DATE($Z$4+2018, $Z$5, 25)</f>
        <v>46198</v>
      </c>
      <c r="Z31" s="43" t="str">
        <f t="shared" si="8"/>
        <v>木</v>
      </c>
      <c r="AA31" s="44" t="str">
        <f>IFERROR(VLOOKUP(Y31,HOL!$A:$B,2,FALSE),"")</f>
        <v/>
      </c>
    </row>
    <row r="32" spans="1:27" ht="21" customHeight="1" x14ac:dyDescent="0.15">
      <c r="A32" s="3">
        <f>DATE($B$4+2018, $B$5, 26)</f>
        <v>45956</v>
      </c>
      <c r="B32" s="4" t="str">
        <f t="shared" si="0"/>
        <v>日</v>
      </c>
      <c r="C32" s="37" t="str">
        <f>IFERROR(VLOOKUP(A32,HOL!$A:$B,2,FALSE),"")</f>
        <v/>
      </c>
      <c r="D32" s="42">
        <f>DATE($E$4+2018, $E$5, 26)</f>
        <v>45987</v>
      </c>
      <c r="E32" s="43" t="str">
        <f t="shared" si="1"/>
        <v>水</v>
      </c>
      <c r="F32" s="69" t="str">
        <f>IFERROR(VLOOKUP(D32,HOL!$A:$B,2,FALSE),"")</f>
        <v/>
      </c>
      <c r="G32" s="42">
        <f>DATE($H$4+2018, $H$5, 26)</f>
        <v>46017</v>
      </c>
      <c r="H32" s="43" t="str">
        <f t="shared" si="2"/>
        <v>金</v>
      </c>
      <c r="I32" s="50" t="str">
        <f>IFERROR(VLOOKUP(G32,HOL!$A:$B,2,FALSE),"")</f>
        <v/>
      </c>
      <c r="J32" s="3">
        <f>DATE($K$4+2018, $K$5, 26)</f>
        <v>46048</v>
      </c>
      <c r="K32" s="4" t="str">
        <f t="shared" si="3"/>
        <v>月</v>
      </c>
      <c r="L32" s="37" t="str">
        <f>IFERROR(VLOOKUP(J32,HOL!$A:$B,2,FALSE),"")</f>
        <v/>
      </c>
      <c r="M32" s="42">
        <f>DATE($N$4+2018, $N$5, 26)</f>
        <v>46079</v>
      </c>
      <c r="N32" s="43" t="str">
        <f t="shared" si="4"/>
        <v>木</v>
      </c>
      <c r="O32" s="37" t="str">
        <f>IFERROR(VLOOKUP(M32,HOL!$A:$B,2,FALSE),"")</f>
        <v/>
      </c>
      <c r="P32" s="42">
        <f>DATE($Q$4+2018, $Q$5, 26)</f>
        <v>46107</v>
      </c>
      <c r="Q32" s="43" t="str">
        <f t="shared" si="5"/>
        <v>木</v>
      </c>
      <c r="R32" s="44" t="str">
        <f>IFERROR(VLOOKUP(P32,HOL!$A:$B,2,FALSE),"")</f>
        <v/>
      </c>
      <c r="S32" s="3">
        <f>DATE($T$4+2018, $T$5, 26)</f>
        <v>46138</v>
      </c>
      <c r="T32" s="4" t="str">
        <f t="shared" si="6"/>
        <v>日</v>
      </c>
      <c r="U32" s="29" t="str">
        <f>IFERROR(VLOOKUP(S32,HOL!$A:$B,2,FALSE),"")</f>
        <v/>
      </c>
      <c r="V32" s="3">
        <f>DATE($W$4+2018, $W$5, 26)</f>
        <v>46168</v>
      </c>
      <c r="W32" s="4" t="str">
        <f t="shared" si="7"/>
        <v>火</v>
      </c>
      <c r="X32" s="52" t="str">
        <f>IFERROR(VLOOKUP(V32,HOL!$A:$B,2,FALSE),"")</f>
        <v/>
      </c>
      <c r="Y32" s="42">
        <f>DATE($Z$4+2018, $Z$5, 26)</f>
        <v>46199</v>
      </c>
      <c r="Z32" s="43" t="str">
        <f t="shared" si="8"/>
        <v>金</v>
      </c>
      <c r="AA32" s="44" t="str">
        <f>IFERROR(VLOOKUP(Y32,HOL!$A:$B,2,FALSE),"")</f>
        <v/>
      </c>
    </row>
    <row r="33" spans="1:27" ht="21" customHeight="1" x14ac:dyDescent="0.15">
      <c r="A33" s="3">
        <f>DATE($B$4+2018, $B$5, 27)</f>
        <v>45957</v>
      </c>
      <c r="B33" s="4" t="str">
        <f t="shared" si="0"/>
        <v>月</v>
      </c>
      <c r="C33" s="37" t="str">
        <f>IFERROR(VLOOKUP(A33,HOL!$A:$B,2,FALSE),"")</f>
        <v/>
      </c>
      <c r="D33" s="42">
        <f>DATE($E$4+2018, $E$5, 27)</f>
        <v>45988</v>
      </c>
      <c r="E33" s="43" t="str">
        <f t="shared" si="1"/>
        <v>木</v>
      </c>
      <c r="F33" s="69" t="str">
        <f>IFERROR(VLOOKUP(D33,HOL!$A:$B,2,FALSE),"")</f>
        <v/>
      </c>
      <c r="G33" s="42">
        <f>DATE($H$4+2018, $H$5, 27)</f>
        <v>46018</v>
      </c>
      <c r="H33" s="43" t="str">
        <f t="shared" si="2"/>
        <v>土</v>
      </c>
      <c r="I33" s="44" t="str">
        <f>IFERROR(VLOOKUP(G33,HOL!$A:$B,2,FALSE),"")</f>
        <v/>
      </c>
      <c r="J33" s="3">
        <f>DATE($K$4+2018, $K$5, 27)</f>
        <v>46049</v>
      </c>
      <c r="K33" s="4" t="str">
        <f t="shared" si="3"/>
        <v>火</v>
      </c>
      <c r="L33" s="37" t="str">
        <f>IFERROR(VLOOKUP(J33,HOL!$A:$B,2,FALSE),"")</f>
        <v/>
      </c>
      <c r="M33" s="42">
        <f>DATE($N$4+2018, $N$5, 27)</f>
        <v>46080</v>
      </c>
      <c r="N33" s="43" t="str">
        <f t="shared" si="4"/>
        <v>金</v>
      </c>
      <c r="O33" s="37" t="str">
        <f>IFERROR(VLOOKUP(M33,HOL!$A:$B,2,FALSE),"")</f>
        <v/>
      </c>
      <c r="P33" s="42">
        <f>DATE($Q$4+2018, $Q$5, 27)</f>
        <v>46108</v>
      </c>
      <c r="Q33" s="43" t="str">
        <f t="shared" si="5"/>
        <v>金</v>
      </c>
      <c r="R33" s="44" t="str">
        <f>IFERROR(VLOOKUP(P33,HOL!$A:$B,2,FALSE),"")</f>
        <v/>
      </c>
      <c r="S33" s="3">
        <f>DATE($T$4+2018, $T$5, 27)</f>
        <v>46139</v>
      </c>
      <c r="T33" s="4" t="str">
        <f t="shared" si="6"/>
        <v>月</v>
      </c>
      <c r="U33" s="29" t="str">
        <f>IFERROR(VLOOKUP(S33,HOL!$A:$B,2,FALSE),"")</f>
        <v/>
      </c>
      <c r="V33" s="3">
        <f>DATE($W$4+2018, $W$5, 27)</f>
        <v>46169</v>
      </c>
      <c r="W33" s="4" t="str">
        <f t="shared" si="7"/>
        <v>水</v>
      </c>
      <c r="X33" s="52" t="str">
        <f>IFERROR(VLOOKUP(V33,HOL!$A:$B,2,FALSE),"")</f>
        <v/>
      </c>
      <c r="Y33" s="42">
        <f>DATE($Z$4+2018, $Z$5, 27)</f>
        <v>46200</v>
      </c>
      <c r="Z33" s="43" t="str">
        <f t="shared" si="8"/>
        <v>土</v>
      </c>
      <c r="AA33" s="44" t="str">
        <f>IFERROR(VLOOKUP(Y33,HOL!$A:$B,2,FALSE),"")</f>
        <v/>
      </c>
    </row>
    <row r="34" spans="1:27" ht="21" customHeight="1" x14ac:dyDescent="0.15">
      <c r="A34" s="3">
        <f>DATE($B$4+2018, $B$5, 28)</f>
        <v>45958</v>
      </c>
      <c r="B34" s="4" t="str">
        <f t="shared" si="0"/>
        <v>火</v>
      </c>
      <c r="C34" s="98" t="str">
        <f>IFERROR(VLOOKUP(A34,HOL!$A:$B,2,FALSE),"")</f>
        <v/>
      </c>
      <c r="D34" s="42">
        <f>DATE($E$4+2018, $E$5, 28)</f>
        <v>45989</v>
      </c>
      <c r="E34" s="43" t="str">
        <f t="shared" si="1"/>
        <v>金</v>
      </c>
      <c r="F34" s="69" t="str">
        <f>IFERROR(VLOOKUP(D34,HOL!$A:$B,2,FALSE),"")</f>
        <v/>
      </c>
      <c r="G34" s="42">
        <f>DATE($H$4+2018, $H$5, 28)</f>
        <v>46019</v>
      </c>
      <c r="H34" s="43" t="str">
        <f t="shared" si="2"/>
        <v>日</v>
      </c>
      <c r="I34" s="44" t="str">
        <f>IFERROR(VLOOKUP(G34,HOL!$A:$B,2,FALSE),"")</f>
        <v/>
      </c>
      <c r="J34" s="3">
        <f>DATE($K$4+2018, $K$5, 28)</f>
        <v>46050</v>
      </c>
      <c r="K34" s="4" t="str">
        <f t="shared" si="3"/>
        <v>水</v>
      </c>
      <c r="L34" s="37" t="str">
        <f>IFERROR(VLOOKUP(J34,HOL!$A:$B,2,FALSE),"")</f>
        <v/>
      </c>
      <c r="M34" s="42">
        <f>DATE($N$4+2018, $N$5, 28)</f>
        <v>46081</v>
      </c>
      <c r="N34" s="43" t="str">
        <f t="shared" si="4"/>
        <v>土</v>
      </c>
      <c r="O34" s="37" t="str">
        <f>IFERROR(VLOOKUP(M34,HOL!$A:$B,2,FALSE),"")</f>
        <v/>
      </c>
      <c r="P34" s="42">
        <f>DATE($Q$4+2018, $Q$5, 28)</f>
        <v>46109</v>
      </c>
      <c r="Q34" s="43" t="str">
        <f t="shared" si="5"/>
        <v>土</v>
      </c>
      <c r="R34" s="44" t="str">
        <f>IFERROR(VLOOKUP(P34,HOL!$A:$B,2,FALSE),"")</f>
        <v/>
      </c>
      <c r="S34" s="3">
        <f>DATE($T$4+2018, $T$5, 28)</f>
        <v>46140</v>
      </c>
      <c r="T34" s="4" t="str">
        <f t="shared" si="6"/>
        <v>火</v>
      </c>
      <c r="U34" s="37" t="str">
        <f>IFERROR(VLOOKUP(S34,HOL!$A:$B,2,FALSE),"")</f>
        <v/>
      </c>
      <c r="V34" s="3">
        <f>DATE($W$4+2018, $W$5, 28)</f>
        <v>46170</v>
      </c>
      <c r="W34" s="4" t="str">
        <f t="shared" si="7"/>
        <v>木</v>
      </c>
      <c r="X34" s="82" t="str">
        <f>IFERROR(VLOOKUP(V34,HOL!$A:$B,2,FALSE),"")</f>
        <v/>
      </c>
      <c r="Y34" s="42">
        <f>DATE($Z$4+2018, $Z$5, 28)</f>
        <v>46201</v>
      </c>
      <c r="Z34" s="43" t="str">
        <f t="shared" si="8"/>
        <v>日</v>
      </c>
      <c r="AA34" s="36" t="str">
        <f>IFERROR(VLOOKUP(Y34,HOL!$A:$B,2,FALSE),"")</f>
        <v/>
      </c>
    </row>
    <row r="35" spans="1:27" ht="21" customHeight="1" x14ac:dyDescent="0.15">
      <c r="A35" s="3">
        <f>IF(MONTH(DATE($B$4+2018, $B$5, 29))=$B$5, DATE($B$4+2018, $B$5, 29), "")</f>
        <v>45959</v>
      </c>
      <c r="B35" s="4" t="str">
        <f t="shared" si="0"/>
        <v>水</v>
      </c>
      <c r="C35" s="69" t="str">
        <f>IFERROR(VLOOKUP(A35,HOL!$A:$B,2,FALSE),"")</f>
        <v/>
      </c>
      <c r="D35" s="42">
        <f>DATE($E$4+2018, $E$5, 29)</f>
        <v>45990</v>
      </c>
      <c r="E35" s="43" t="str">
        <f t="shared" si="1"/>
        <v>土</v>
      </c>
      <c r="F35" s="69" t="str">
        <f>IFERROR(VLOOKUP(D35,HOL!$A:$B,2,FALSE),"")</f>
        <v/>
      </c>
      <c r="G35" s="42">
        <f>IF(MONTH(DATE($H$4+2018, $H$5, 29))=$H$5, DATE($H$4+2018, $H$5, 29), "")</f>
        <v>46020</v>
      </c>
      <c r="H35" s="43" t="str">
        <f t="shared" si="2"/>
        <v>月</v>
      </c>
      <c r="I35" s="44" t="str">
        <f>IFERROR(VLOOKUP(G35,HOL!$A:$B,2,FALSE),"")</f>
        <v>年末休暇</v>
      </c>
      <c r="J35" s="3">
        <f>IF(MONTH(DATE($K$4+2018, $K$5, 29))=$K$5, DATE($K$4+2018, $K$5, 29), "")</f>
        <v>46051</v>
      </c>
      <c r="K35" s="4" t="str">
        <f t="shared" si="3"/>
        <v>木</v>
      </c>
      <c r="L35" s="37" t="str">
        <f>IFERROR(VLOOKUP(J35,HOL!$A:$B,2,FALSE),"")</f>
        <v/>
      </c>
      <c r="M35" s="42" t="str">
        <f>IF(MONTH(DATE($N$4+2018, $N$5, 29))=$N$5, DATE($N$4+2018, $N$5, 29), "")</f>
        <v/>
      </c>
      <c r="N35" s="43" t="str">
        <f t="shared" si="4"/>
        <v/>
      </c>
      <c r="O35" s="37" t="str">
        <f>IFERROR(VLOOKUP(M35,HOL!$A:$B,2,FALSE),"")</f>
        <v/>
      </c>
      <c r="P35" s="93">
        <f>IF(MONTH(DATE($Q$4+2018, $Q$5, 29))=$Q$5, DATE($Q$4+2018, $Q$5, 29), "")</f>
        <v>46110</v>
      </c>
      <c r="Q35" s="94" t="str">
        <f t="shared" si="5"/>
        <v>日</v>
      </c>
      <c r="R35" s="89" t="str">
        <f>IFERROR(VLOOKUP(P35,HOL!$A:$B,2,FALSE),"")</f>
        <v/>
      </c>
      <c r="S35" s="93">
        <f>IF(MONTH(DATE($T$4+2018, $T$5, 29))=$T$5, DATE($T$4+2018, $T$5, 29), "")</f>
        <v>46141</v>
      </c>
      <c r="T35" s="94" t="str">
        <f>IF(S35&lt;&gt;"",IF(WEEKDAY(S35)=1,"日",IF(WEEKDAY(S35)=2,"月",IF(WEEKDAY(S35)=3,"火",IF(WEEKDAY(S35)=4,"水",IF(WEEKDAY(S35)=5,"木",IF(WEEKDAY(S35)=6,"金","土")))))),"")</f>
        <v>水</v>
      </c>
      <c r="U35" s="95" t="str">
        <f>IFERROR(VLOOKUP(S35,HOL!$A:$B,2,FALSE),"")</f>
        <v>昭和の日</v>
      </c>
      <c r="V35" s="3">
        <f>IF(MONTH(DATE($W$4+2018, $W$5, 29))=$W$5, DATE($W$4+2018, $W$5, 29), "")</f>
        <v>46171</v>
      </c>
      <c r="W35" s="4" t="str">
        <f t="shared" si="7"/>
        <v>金</v>
      </c>
      <c r="X35" s="52" t="str">
        <f>IFERROR(VLOOKUP(V35,HOL!$A:$B,2,FALSE),"")</f>
        <v/>
      </c>
      <c r="Y35" s="42">
        <f>IF(MONTH(DATE($Z$4+2018, $Z$5, 29))=$Z$5, DATE($Z$4+2018, $Z$5, 29), "")</f>
        <v>46202</v>
      </c>
      <c r="Z35" s="43" t="str">
        <f t="shared" si="8"/>
        <v>月</v>
      </c>
      <c r="AA35" s="44" t="str">
        <f>IFERROR(VLOOKUP(Y35,HOL!$A:$B,2,FALSE),"")</f>
        <v/>
      </c>
    </row>
    <row r="36" spans="1:27" ht="21" customHeight="1" x14ac:dyDescent="0.15">
      <c r="A36" s="3">
        <f>IF(MONTH(DATE($B$4+2018, $B$5, 30))=$B$5, DATE($B$4+2018, $B$5, 30), "")</f>
        <v>45960</v>
      </c>
      <c r="B36" s="4" t="str">
        <f t="shared" si="0"/>
        <v>木</v>
      </c>
      <c r="C36" s="49" t="str">
        <f>IFERROR(VLOOKUP(A36,HOL!$A:$B,2,FALSE),"")</f>
        <v/>
      </c>
      <c r="D36" s="42">
        <f>IF(MONTH(DATE($E$4+2018, $E$5, 30))=$E$5, DATE($E$4+2018, $E$5, 30), "")</f>
        <v>45991</v>
      </c>
      <c r="E36" s="43" t="str">
        <f t="shared" si="1"/>
        <v>日</v>
      </c>
      <c r="F36" s="37" t="str">
        <f>IFERROR(VLOOKUP(D36,HOL!$A:$B,2,FALSE),"")</f>
        <v/>
      </c>
      <c r="G36" s="42">
        <f>IF(MONTH(DATE($H$4+2018, $H$5, 30))=$H$5, DATE($H$4+2018, $H$5, 30), "")</f>
        <v>46021</v>
      </c>
      <c r="H36" s="43" t="str">
        <f t="shared" si="2"/>
        <v>火</v>
      </c>
      <c r="I36" s="50" t="str">
        <f>IFERROR(VLOOKUP(G36,HOL!$A:$B,2,FALSE),"")</f>
        <v>年末休暇</v>
      </c>
      <c r="J36" s="3">
        <f>IF(MONTH(DATE($K$4+2018, $K$5, 30))=$K$5, DATE($K$4+2018, $K$5, 30), "")</f>
        <v>46052</v>
      </c>
      <c r="K36" s="4" t="str">
        <f t="shared" si="3"/>
        <v>金</v>
      </c>
      <c r="L36" s="37" t="str">
        <f>IFERROR(VLOOKUP(J36,HOL!$A:$B,2,FALSE),"")</f>
        <v/>
      </c>
      <c r="M36" s="42" t="str">
        <f>IF(MONTH(DATE($N$4+2018, $N$5, 30))=$N$5, DATE($N$4+2018, $N$5, 30), "")</f>
        <v/>
      </c>
      <c r="N36" s="43" t="str">
        <f t="shared" si="4"/>
        <v/>
      </c>
      <c r="O36" s="37" t="str">
        <f>IFERROR(VLOOKUP(M36,HOL!$A:$B,2,FALSE),"")</f>
        <v/>
      </c>
      <c r="P36" s="3">
        <f>IF(MONTH(DATE($Q$4+2018, $Q$5, 30))=$Q$5, DATE($Q$4+2018, $Q$5, 30), "")</f>
        <v>46111</v>
      </c>
      <c r="Q36" s="4" t="str">
        <f t="shared" si="5"/>
        <v>月</v>
      </c>
      <c r="R36" s="96" t="str">
        <f>IFERROR(VLOOKUP(P36,HOL!$A:$B,2,FALSE),"")</f>
        <v/>
      </c>
      <c r="S36" s="3">
        <f>IF(MONTH(DATE($T$4+2018, $T$5, 29))=$T$5, DATE($T$4+2018, $T$5,30), "")</f>
        <v>46142</v>
      </c>
      <c r="T36" s="4" t="str">
        <f t="shared" ref="T36:T37" si="9">IF(S36&lt;&gt;"",IF(WEEKDAY(S36)=1,"日",IF(WEEKDAY(S36)=2,"月",IF(WEEKDAY(S36)=3,"火",IF(WEEKDAY(S36)=4,"水",IF(WEEKDAY(S36)=5,"木",IF(WEEKDAY(S36)=6,"金","土")))))),"")</f>
        <v>木</v>
      </c>
      <c r="U36" s="37" t="str">
        <f>IFERROR(VLOOKUP(S36,HOL!$A:$B,2,FALSE),"")</f>
        <v/>
      </c>
      <c r="V36" s="3">
        <f>IF(MONTH(DATE($W$4+2018, $W$5, 30))=$W$5, DATE($W$4+2018, $W$5, 30), "")</f>
        <v>46172</v>
      </c>
      <c r="W36" s="4" t="str">
        <f t="shared" si="7"/>
        <v>土</v>
      </c>
      <c r="X36" s="52" t="str">
        <f>IFERROR(VLOOKUP(V36,HOL!$A:$B,2,FALSE),"")</f>
        <v/>
      </c>
      <c r="Y36" s="42">
        <f>IF(MONTH(DATE($Z$4+2018, $Z$5, 30))=$Z$5, DATE($Z$4+2018, $Z$5, 30), "")</f>
        <v>46203</v>
      </c>
      <c r="Z36" s="43" t="str">
        <f t="shared" si="8"/>
        <v>火</v>
      </c>
      <c r="AA36" s="44" t="str">
        <f>IFERROR(VLOOKUP(Y36,HOL!$A:$B,2,FALSE),"")</f>
        <v/>
      </c>
    </row>
    <row r="37" spans="1:27" ht="21" customHeight="1" thickBot="1" x14ac:dyDescent="0.2">
      <c r="A37" s="5">
        <f>IF(MONTH(DATE($B$4+2018, $B$5, 31))=$B$5, DATE($B$4+2018, $B$5, 31), "")</f>
        <v>45961</v>
      </c>
      <c r="B37" s="6" t="str">
        <f t="shared" si="0"/>
        <v>金</v>
      </c>
      <c r="C37" s="70" t="str">
        <f>IFERROR(VLOOKUP(A37,HOL!$A:$B,2,FALSE),"")</f>
        <v/>
      </c>
      <c r="D37" s="46" t="str">
        <f>IF(MONTH(DATE($E$4+2018, $E$5, 31))=$E$5, DATE($E$4+2018, $E$5, 31), "")</f>
        <v/>
      </c>
      <c r="E37" s="47" t="str">
        <f t="shared" si="1"/>
        <v/>
      </c>
      <c r="F37" s="45" t="str">
        <f>IFERROR(VLOOKUP(D37,HOL!$A:$B,2,FALSE),"")</f>
        <v/>
      </c>
      <c r="G37" s="46">
        <f>IF(MONTH(DATE($H$4+2018, $H$5, 31))=$H$5, DATE($H$4+2018, $H$5, 31), "")</f>
        <v>46022</v>
      </c>
      <c r="H37" s="47" t="str">
        <f t="shared" si="2"/>
        <v>水</v>
      </c>
      <c r="I37" s="51" t="str">
        <f>IFERROR(VLOOKUP(G37,HOL!$A:$B,2,FALSE),"")</f>
        <v>年末休暇</v>
      </c>
      <c r="J37" s="5">
        <f>IF(MONTH(DATE($K$4+2018, $K$5, 31))=$K$5, DATE($K$4+2018, $K$5, 31), "")</f>
        <v>46053</v>
      </c>
      <c r="K37" s="6" t="str">
        <f t="shared" si="3"/>
        <v>土</v>
      </c>
      <c r="L37" s="45" t="str">
        <f>IFERROR(VLOOKUP(J37,HOL!$A:$B,2,FALSE),"")</f>
        <v/>
      </c>
      <c r="M37" s="46" t="str">
        <f>IF(MONTH(DATE($N$4+2018, $N$5, 31))=$N$5, DATE($N$4+2018, $N$5, 31), "")</f>
        <v/>
      </c>
      <c r="N37" s="47" t="str">
        <f t="shared" si="4"/>
        <v/>
      </c>
      <c r="O37" s="45"/>
      <c r="P37" s="5">
        <f>IF(MONTH(DATE($Q$4+2018, $Q$5, 31))=$Q$5, DATE($Q$4+2018, $Q$5, 31), "")</f>
        <v>46112</v>
      </c>
      <c r="Q37" s="6" t="str">
        <f t="shared" si="5"/>
        <v>火</v>
      </c>
      <c r="R37" s="97" t="str">
        <f>IFERROR(VLOOKUP(P37,HOL!$A:$B,2,FALSE),"")</f>
        <v/>
      </c>
      <c r="S37" s="46" t="str">
        <f>IF(MONTH(DATE($Z$4+2018, $Z$5, 31))=$Z$5, DATE($Z$4+2018, $Z$5, 31), "")</f>
        <v/>
      </c>
      <c r="T37" s="47" t="str">
        <f t="shared" si="9"/>
        <v/>
      </c>
      <c r="U37" s="48" t="str">
        <f>IFERROR(VLOOKUP(S37,HOL!$A:$B,2,FALSE),"")</f>
        <v/>
      </c>
      <c r="V37" s="5">
        <f>IF(MONTH(DATE($W$4+2018, $W$5, 31))=$W$5, DATE($W$4+2018, $W$5, 31), "")</f>
        <v>46173</v>
      </c>
      <c r="W37" s="6" t="str">
        <f t="shared" si="7"/>
        <v>日</v>
      </c>
      <c r="X37" s="53" t="str">
        <f>IFERROR(VLOOKUP(V37,HOL!$A:$B,2,FALSE),"")</f>
        <v/>
      </c>
      <c r="Y37" s="46" t="str">
        <f>IF(MONTH(DATE($Z$4+2018, $Z$5, 31))=$Z$5, DATE($Z$4+2018, $Z$5, 31), "")</f>
        <v/>
      </c>
      <c r="Z37" s="47" t="str">
        <f t="shared" si="8"/>
        <v/>
      </c>
      <c r="AA37" s="48" t="str">
        <f>IFERROR(VLOOKUP(Y37,HOL!$A:$B,2,FALSE),"")</f>
        <v/>
      </c>
    </row>
    <row r="38" spans="1:27" x14ac:dyDescent="0.15">
      <c r="D38" s="30"/>
      <c r="F38" s="30"/>
      <c r="G38" s="30"/>
      <c r="I38" s="28" t="s">
        <v>27</v>
      </c>
      <c r="L38" s="28" t="s">
        <v>27</v>
      </c>
      <c r="M38" s="30" t="s">
        <v>27</v>
      </c>
      <c r="O38" s="9"/>
      <c r="R38" s="9"/>
      <c r="U38" s="28"/>
      <c r="V38" s="30" t="s">
        <v>27</v>
      </c>
      <c r="W38" s="16"/>
      <c r="X38" s="16"/>
    </row>
    <row r="39" spans="1:27" s="30" customFormat="1" ht="14.25" x14ac:dyDescent="0.15">
      <c r="A39" s="11"/>
      <c r="D39" s="78"/>
      <c r="E39" s="78"/>
      <c r="F39" s="78"/>
      <c r="G39" s="34" t="s">
        <v>33</v>
      </c>
      <c r="M39" s="34" t="s">
        <v>31</v>
      </c>
      <c r="V39" s="34" t="s">
        <v>28</v>
      </c>
      <c r="W39" s="16"/>
      <c r="X39" s="16"/>
    </row>
    <row r="40" spans="1:27" s="30" customFormat="1" ht="14.25" x14ac:dyDescent="0.15">
      <c r="A40" s="11"/>
      <c r="D40" s="78"/>
      <c r="E40" s="78"/>
      <c r="F40" s="78"/>
      <c r="G40" s="34" t="s">
        <v>32</v>
      </c>
      <c r="M40" s="34" t="s">
        <v>30</v>
      </c>
      <c r="V40" s="34"/>
    </row>
    <row r="41" spans="1:27" s="30" customFormat="1" x14ac:dyDescent="0.15">
      <c r="A41" s="11"/>
    </row>
    <row r="42" spans="1:27" x14ac:dyDescent="0.15">
      <c r="B42" s="9"/>
      <c r="C42" s="30"/>
      <c r="K42" s="64"/>
    </row>
    <row r="43" spans="1:27" x14ac:dyDescent="0.15">
      <c r="B43" s="9"/>
      <c r="C43" s="28"/>
    </row>
  </sheetData>
  <phoneticPr fontId="1"/>
  <conditionalFormatting sqref="A7:C37">
    <cfRule type="expression" dxfId="126" priority="53">
      <formula>$B7="日"</formula>
    </cfRule>
    <cfRule type="expression" dxfId="125" priority="54">
      <formula>$B7="土"</formula>
    </cfRule>
  </conditionalFormatting>
  <conditionalFormatting sqref="D7:F37">
    <cfRule type="expression" dxfId="124" priority="51">
      <formula>$E7="日"</formula>
    </cfRule>
    <cfRule type="expression" dxfId="123" priority="55">
      <formula>$E7="土"</formula>
    </cfRule>
  </conditionalFormatting>
  <conditionalFormatting sqref="G7:I37">
    <cfRule type="expression" dxfId="122" priority="49">
      <formula>$H7="日"</formula>
    </cfRule>
    <cfRule type="expression" dxfId="121" priority="56">
      <formula>$H7="土"</formula>
    </cfRule>
  </conditionalFormatting>
  <conditionalFormatting sqref="J7:L37">
    <cfRule type="expression" dxfId="120" priority="48">
      <formula>$K7="日"</formula>
    </cfRule>
    <cfRule type="expression" dxfId="119" priority="57">
      <formula>$K7="土"</formula>
    </cfRule>
  </conditionalFormatting>
  <conditionalFormatting sqref="M7:O37">
    <cfRule type="expression" dxfId="118" priority="46">
      <formula>$N7="日"</formula>
    </cfRule>
    <cfRule type="expression" dxfId="117" priority="58">
      <formula>$N7="土"</formula>
    </cfRule>
  </conditionalFormatting>
  <conditionalFormatting sqref="P7:R37">
    <cfRule type="expression" dxfId="116" priority="44">
      <formula>$Q7="日"</formula>
    </cfRule>
    <cfRule type="expression" dxfId="115" priority="59">
      <formula>$Q7="土"</formula>
    </cfRule>
  </conditionalFormatting>
  <conditionalFormatting sqref="S10:U12 S17:U20 S13:T16 S24:U26 S21:T23 S31:U33 S27:T30 S34:T36 S7:T9">
    <cfRule type="expression" dxfId="114" priority="42">
      <formula>$T7="日"</formula>
    </cfRule>
    <cfRule type="expression" dxfId="113" priority="62">
      <formula>$T7="土"</formula>
    </cfRule>
  </conditionalFormatting>
  <conditionalFormatting sqref="Y6:AA37">
    <cfRule type="expression" dxfId="112" priority="38">
      <formula>$Z6="日"</formula>
    </cfRule>
    <cfRule type="expression" dxfId="111" priority="60">
      <formula>$Z6="土"</formula>
    </cfRule>
  </conditionalFormatting>
  <conditionalFormatting sqref="V7:X7 V16:V37 X14:X37 V8:V14 X8:X9 W8:W37">
    <cfRule type="expression" dxfId="110" priority="40">
      <formula>$W7="日"</formula>
    </cfRule>
    <cfRule type="expression" dxfId="109" priority="61">
      <formula>$W7="土"</formula>
    </cfRule>
  </conditionalFormatting>
  <conditionalFormatting sqref="U13:U15">
    <cfRule type="expression" dxfId="108" priority="35">
      <formula>$K13="日"</formula>
    </cfRule>
    <cfRule type="expression" dxfId="107" priority="36">
      <formula>$K13="土"</formula>
    </cfRule>
  </conditionalFormatting>
  <conditionalFormatting sqref="U21:U22">
    <cfRule type="expression" dxfId="106" priority="32">
      <formula>$K21="日"</formula>
    </cfRule>
    <cfRule type="expression" dxfId="105" priority="33">
      <formula>$K21="土"</formula>
    </cfRule>
  </conditionalFormatting>
  <conditionalFormatting sqref="U27:U30">
    <cfRule type="expression" dxfId="104" priority="29">
      <formula>$K27="日"</formula>
    </cfRule>
    <cfRule type="expression" dxfId="103" priority="30">
      <formula>$K27="土"</formula>
    </cfRule>
  </conditionalFormatting>
  <conditionalFormatting sqref="U34:U36">
    <cfRule type="expression" dxfId="102" priority="26">
      <formula>$K34="日"</formula>
    </cfRule>
    <cfRule type="expression" dxfId="101" priority="27">
      <formula>$K34="土"</formula>
    </cfRule>
  </conditionalFormatting>
  <conditionalFormatting sqref="X10:X11">
    <cfRule type="expression" dxfId="100" priority="23">
      <formula>$Q10="日"</formula>
    </cfRule>
    <cfRule type="expression" dxfId="99" priority="24">
      <formula>$Q10="土"</formula>
    </cfRule>
  </conditionalFormatting>
  <conditionalFormatting sqref="X13">
    <cfRule type="expression" dxfId="98" priority="20">
      <formula>$W13="日"</formula>
    </cfRule>
    <cfRule type="expression" dxfId="97" priority="21">
      <formula>$W13="土"</formula>
    </cfRule>
  </conditionalFormatting>
  <conditionalFormatting sqref="V15">
    <cfRule type="expression" dxfId="96" priority="17">
      <formula>$Z15="日"</formula>
    </cfRule>
    <cfRule type="expression" dxfId="95" priority="18">
      <formula>$Z15="土"</formula>
    </cfRule>
  </conditionalFormatting>
  <conditionalFormatting sqref="U7:U9">
    <cfRule type="expression" dxfId="94" priority="14">
      <formula>$AL7="日"</formula>
    </cfRule>
    <cfRule type="expression" dxfId="93" priority="15">
      <formula>$AL7="土"</formula>
    </cfRule>
  </conditionalFormatting>
  <conditionalFormatting sqref="U16">
    <cfRule type="expression" dxfId="92" priority="8">
      <formula>$Q16="日"</formula>
    </cfRule>
    <cfRule type="expression" dxfId="91" priority="9">
      <formula>$Q16="土"</formula>
    </cfRule>
  </conditionalFormatting>
  <conditionalFormatting sqref="U23">
    <cfRule type="expression" dxfId="90" priority="5">
      <formula>$Q23="日"</formula>
    </cfRule>
    <cfRule type="expression" dxfId="89" priority="6">
      <formula>$Q23="土"</formula>
    </cfRule>
  </conditionalFormatting>
  <conditionalFormatting sqref="S37:U37">
    <cfRule type="expression" dxfId="88" priority="2">
      <formula>$Z37="日"</formula>
    </cfRule>
    <cfRule type="expression" dxfId="87" priority="3">
      <formula>$Z37="土"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2" id="{41B7ABF9-DE80-47DC-83B6-EF47416D45D3}">
            <xm:f>COUNTIF(HOL!$A$1:$A$52,$A7)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A7:C37</xm:sqref>
        </x14:conditionalFormatting>
        <x14:conditionalFormatting xmlns:xm="http://schemas.microsoft.com/office/excel/2006/main">
          <x14:cfRule type="expression" priority="50" id="{EBA1AD87-37C6-4380-B1BD-F9D923E40570}">
            <xm:f>COUNTIF(HOL!$A$1:$A$52,$D7)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D7:F37</xm:sqref>
        </x14:conditionalFormatting>
        <x14:conditionalFormatting xmlns:xm="http://schemas.microsoft.com/office/excel/2006/main">
          <x14:cfRule type="expression" priority="47" id="{FDF63559-44A5-4EE1-B457-4F56D0183791}">
            <xm:f>COUNTIF(HOL!$A$1:$A$52,$J7)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J7:L37</xm:sqref>
        </x14:conditionalFormatting>
        <x14:conditionalFormatting xmlns:xm="http://schemas.microsoft.com/office/excel/2006/main">
          <x14:cfRule type="expression" priority="45" id="{C4BEDA0C-4407-4B1B-A18B-2D7995D58A6F}">
            <xm:f>COUNTIF(HOL!$A$1:$A$52,$M7)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M7:O37</xm:sqref>
        </x14:conditionalFormatting>
        <x14:conditionalFormatting xmlns:xm="http://schemas.microsoft.com/office/excel/2006/main">
          <x14:cfRule type="expression" priority="43" id="{ACE307A3-F49F-418F-9DC5-F8AA14F69D52}">
            <xm:f>COUNTIF(HOL!$A$1:$A$52,$P7)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P7:R37</xm:sqref>
        </x14:conditionalFormatting>
        <x14:conditionalFormatting xmlns:xm="http://schemas.microsoft.com/office/excel/2006/main">
          <x14:cfRule type="expression" priority="37" id="{47F642A4-99F4-42E1-B172-2CD29B07028F}">
            <xm:f>COUNTIF(HOL!$A$1:$A$52,$Y7)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Y7:AA37</xm:sqref>
        </x14:conditionalFormatting>
        <x14:conditionalFormatting xmlns:xm="http://schemas.microsoft.com/office/excel/2006/main">
          <x14:cfRule type="expression" priority="39" id="{27C6B4DC-7E3B-4AE7-B434-9F2B15094CE8}">
            <xm:f>COUNTIF(HOL!$A$1:$A$93,$V7)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V7:X7 V16:V37 X14:X37 V8:V14 X8:X9 W8:W37</xm:sqref>
        </x14:conditionalFormatting>
        <x14:conditionalFormatting xmlns:xm="http://schemas.microsoft.com/office/excel/2006/main">
          <x14:cfRule type="expression" priority="41" id="{C7FC690D-909F-40A9-B563-E88DBAC38664}">
            <xm:f>COUNTIF(HOL!$A$1:$A$52,$S7)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S10:U12 S17:U20 S13:T16 S24:U26 S21:T23 S31:U33 S27:T30 S34:T36 S7:T9</xm:sqref>
        </x14:conditionalFormatting>
        <x14:conditionalFormatting xmlns:xm="http://schemas.microsoft.com/office/excel/2006/main">
          <x14:cfRule type="expression" priority="34" id="{71DB2CE7-1210-4029-9EC1-74A1E292CA3D}">
            <xm:f>COUNTIF(HOL!$A$1:$A$52,$J13)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U13:U15</xm:sqref>
        </x14:conditionalFormatting>
        <x14:conditionalFormatting xmlns:xm="http://schemas.microsoft.com/office/excel/2006/main">
          <x14:cfRule type="expression" priority="31" id="{5B600E9C-C9B1-4056-940B-6E1A49334451}">
            <xm:f>COUNTIF(HOL!$A$1:$A$52,$J21)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U21:U22</xm:sqref>
        </x14:conditionalFormatting>
        <x14:conditionalFormatting xmlns:xm="http://schemas.microsoft.com/office/excel/2006/main">
          <x14:cfRule type="expression" priority="28" id="{83056C1C-E108-4F3A-981D-6D34B9EE1C7C}">
            <xm:f>COUNTIF(HOL!$A$1:$A$52,$J27)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U27:U30</xm:sqref>
        </x14:conditionalFormatting>
        <x14:conditionalFormatting xmlns:xm="http://schemas.microsoft.com/office/excel/2006/main">
          <x14:cfRule type="expression" priority="25" id="{40E49A34-951B-4380-B7F0-2DEF8C3C6351}">
            <xm:f>COUNTIF(HOL!$A$1:$A$91,$J34)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U34:U36</xm:sqref>
        </x14:conditionalFormatting>
        <x14:conditionalFormatting xmlns:xm="http://schemas.microsoft.com/office/excel/2006/main">
          <x14:cfRule type="expression" priority="22" id="{9AC1F991-4F5F-4494-B5A3-E214CAE9A773}">
            <xm:f>COUNTIF(HOL!$A$1:$A$71,$P10)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X10:X11</xm:sqref>
        </x14:conditionalFormatting>
        <x14:conditionalFormatting xmlns:xm="http://schemas.microsoft.com/office/excel/2006/main">
          <x14:cfRule type="expression" priority="19" id="{7EBD9578-FEE8-476A-9D74-33927F866A93}">
            <xm:f>COUNTIF(HOL!$A$1:$A$71,$V13)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X13</xm:sqref>
        </x14:conditionalFormatting>
        <x14:conditionalFormatting xmlns:xm="http://schemas.microsoft.com/office/excel/2006/main">
          <x14:cfRule type="expression" priority="16" id="{73EE6B92-B059-4126-B11E-CDA03F16BCEA}">
            <xm:f>COUNTIF(HOL!$A$1:$A$71,$Y15)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expression" priority="13" id="{BA39B23C-A06D-4FC1-B1A0-581FFDAC4711}">
            <xm:f>COUNTIF('\\Cl-flsv12w\群馬支部（各課）\求職者支援課\●求職者支援制度（移動しない）\☆☆令和０６年度認定申請\【03 HP申請案内up】\第２四半期\[（資料２-1）カレンダー（日程確認用A3で作成).xlsx]HOL'!#REF!,$AK7)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U7:U9</xm:sqref>
        </x14:conditionalFormatting>
        <x14:conditionalFormatting xmlns:xm="http://schemas.microsoft.com/office/excel/2006/main">
          <x14:cfRule type="expression" priority="858" id="{0A1F34A7-A50A-42C6-B3C1-CA619975C469}">
            <xm:f>COUNTIF(HOL!$A$1:$A52,$G7)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G7:I8 G17:I19</xm:sqref>
        </x14:conditionalFormatting>
        <x14:conditionalFormatting xmlns:xm="http://schemas.microsoft.com/office/excel/2006/main">
          <x14:cfRule type="expression" priority="860" id="{FCE95719-DF46-4AF9-8A75-7B946E5F07BC}">
            <xm:f>COUNTIF(HOL!$A$1:$A71,$G9)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G9:I16</xm:sqref>
        </x14:conditionalFormatting>
        <x14:conditionalFormatting xmlns:xm="http://schemas.microsoft.com/office/excel/2006/main">
          <x14:cfRule type="expression" priority="861" id="{475B3101-9E0F-4BDD-BA35-10AC7B2C0187}">
            <xm:f>COUNTIF(HOL!$A$1:$A71,$G20)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G20:I22 G25:I37</xm:sqref>
        </x14:conditionalFormatting>
        <x14:conditionalFormatting xmlns:xm="http://schemas.microsoft.com/office/excel/2006/main">
          <x14:cfRule type="expression" priority="863" id="{77A76471-DC6C-46A1-B255-12D552C7626A}">
            <xm:f>COUNTIF(HOL!$A$1:$A71,$G23)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G23:I24</xm:sqref>
        </x14:conditionalFormatting>
        <x14:conditionalFormatting xmlns:xm="http://schemas.microsoft.com/office/excel/2006/main">
          <x14:cfRule type="expression" priority="7" id="{996EC263-30F3-45E1-B7D7-1066D6D86246}">
            <xm:f>COUNTIF(HOL!$A$1:$A$52,$P16)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expression" priority="4" id="{0E376E78-34F0-424F-B773-908B475119D2}">
            <xm:f>COUNTIF(HOL!$A$1:$A$52,$P23)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U23</xm:sqref>
        </x14:conditionalFormatting>
        <x14:conditionalFormatting xmlns:xm="http://schemas.microsoft.com/office/excel/2006/main">
          <x14:cfRule type="expression" priority="1" id="{FB864C0C-0311-496A-AAE7-AD7F930F321E}">
            <xm:f>COUNTIF(HOL!$A$1:$A$52,$Y37)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S37:U37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43"/>
  <sheetViews>
    <sheetView tabSelected="1" zoomScaleNormal="100" zoomScaleSheetLayoutView="100" workbookViewId="0">
      <selection activeCell="Q42" sqref="Q42"/>
    </sheetView>
  </sheetViews>
  <sheetFormatPr defaultRowHeight="12" x14ac:dyDescent="0.15"/>
  <cols>
    <col min="1" max="1" width="3.125" style="17" customWidth="1"/>
    <col min="2" max="2" width="3.125" style="18" customWidth="1"/>
    <col min="3" max="3" width="10" style="27" customWidth="1"/>
    <col min="4" max="5" width="3.125" style="9" customWidth="1"/>
    <col min="6" max="6" width="10" style="28" customWidth="1"/>
    <col min="7" max="8" width="3.125" style="9" customWidth="1"/>
    <col min="9" max="9" width="10" style="28" customWidth="1"/>
    <col min="10" max="11" width="3.125" style="9" customWidth="1"/>
    <col min="12" max="12" width="10" style="28" customWidth="1"/>
    <col min="13" max="14" width="3.125" style="9" customWidth="1"/>
    <col min="15" max="15" width="10" style="28" customWidth="1"/>
    <col min="16" max="17" width="3.125" style="9" customWidth="1"/>
    <col min="18" max="18" width="10" style="28" customWidth="1"/>
    <col min="19" max="19" width="3.25" style="9" customWidth="1"/>
    <col min="20" max="20" width="3" style="9" customWidth="1"/>
    <col min="21" max="21" width="10" style="9" customWidth="1"/>
    <col min="22" max="22" width="3" style="9" customWidth="1"/>
    <col min="23" max="23" width="4" style="9" customWidth="1"/>
    <col min="24" max="24" width="10" style="9" customWidth="1"/>
    <col min="25" max="25" width="3" style="9" customWidth="1"/>
    <col min="26" max="26" width="3.75" style="9" customWidth="1"/>
    <col min="27" max="27" width="10" style="9" customWidth="1"/>
    <col min="28" max="28" width="3.625" style="9" customWidth="1"/>
    <col min="29" max="29" width="4.625" style="9" customWidth="1"/>
    <col min="30" max="30" width="9" style="9"/>
    <col min="31" max="31" width="3.25" style="9" bestFit="1" customWidth="1"/>
    <col min="32" max="32" width="5" style="9" bestFit="1" customWidth="1"/>
    <col min="33" max="33" width="9" style="9"/>
    <col min="34" max="34" width="3.25" style="9" bestFit="1" customWidth="1"/>
    <col min="35" max="35" width="5" style="9" bestFit="1" customWidth="1"/>
    <col min="36" max="16384" width="9" style="9"/>
  </cols>
  <sheetData>
    <row r="1" spans="1:27" x14ac:dyDescent="0.15">
      <c r="A1" s="16"/>
      <c r="B1" s="16"/>
      <c r="C1" s="23"/>
      <c r="D1" s="16"/>
      <c r="E1" s="16"/>
      <c r="F1" s="23"/>
      <c r="G1" s="16"/>
      <c r="H1" s="16"/>
      <c r="I1" s="26"/>
      <c r="J1" s="17"/>
      <c r="K1" s="18"/>
      <c r="L1" s="27"/>
      <c r="U1" s="28"/>
      <c r="X1" s="28"/>
      <c r="AA1" s="28"/>
    </row>
    <row r="2" spans="1:27" ht="39" customHeight="1" thickBot="1" x14ac:dyDescent="0.2">
      <c r="A2" s="16"/>
      <c r="B2" s="16"/>
      <c r="C2" s="23"/>
      <c r="D2" s="16"/>
      <c r="E2" s="16"/>
      <c r="F2" s="23"/>
      <c r="G2" s="16"/>
      <c r="H2" s="16"/>
      <c r="I2" s="26"/>
      <c r="J2" s="17"/>
      <c r="K2" s="18"/>
      <c r="L2" s="27"/>
      <c r="U2" s="28"/>
      <c r="X2" s="28"/>
      <c r="AA2" s="28"/>
    </row>
    <row r="3" spans="1:27" x14ac:dyDescent="0.15">
      <c r="A3" s="7"/>
      <c r="B3" s="8" t="s">
        <v>19</v>
      </c>
      <c r="C3" s="24"/>
      <c r="D3" s="7"/>
      <c r="E3" s="8" t="s">
        <v>19</v>
      </c>
      <c r="F3" s="24"/>
      <c r="G3" s="7"/>
      <c r="H3" s="8" t="s">
        <v>19</v>
      </c>
      <c r="I3" s="24"/>
      <c r="J3" s="7"/>
      <c r="K3" s="8" t="s">
        <v>19</v>
      </c>
      <c r="L3" s="20"/>
      <c r="M3" s="7"/>
      <c r="N3" s="8" t="s">
        <v>19</v>
      </c>
      <c r="O3" s="20"/>
      <c r="P3" s="7"/>
      <c r="Q3" s="8" t="s">
        <v>19</v>
      </c>
      <c r="R3" s="24"/>
      <c r="S3" s="7"/>
      <c r="T3" s="8" t="s">
        <v>19</v>
      </c>
      <c r="U3" s="24"/>
      <c r="V3" s="7"/>
      <c r="W3" s="8" t="s">
        <v>19</v>
      </c>
      <c r="X3" s="24"/>
      <c r="Y3" s="7"/>
      <c r="Z3" s="8" t="s">
        <v>19</v>
      </c>
      <c r="AA3" s="24"/>
    </row>
    <row r="4" spans="1:27" x14ac:dyDescent="0.15">
      <c r="A4" s="10"/>
      <c r="B4" s="11">
        <v>8</v>
      </c>
      <c r="C4" s="21" t="s">
        <v>20</v>
      </c>
      <c r="D4" s="10"/>
      <c r="E4" s="11">
        <v>8</v>
      </c>
      <c r="F4" s="21" t="s">
        <v>20</v>
      </c>
      <c r="G4" s="10"/>
      <c r="H4" s="11">
        <v>8</v>
      </c>
      <c r="I4" s="21" t="s">
        <v>20</v>
      </c>
      <c r="J4" s="10"/>
      <c r="K4" s="11">
        <v>8</v>
      </c>
      <c r="L4" s="21"/>
      <c r="M4" s="10"/>
      <c r="N4" s="11">
        <v>8</v>
      </c>
      <c r="O4" s="21"/>
      <c r="P4" s="10"/>
      <c r="Q4" s="11">
        <v>8</v>
      </c>
      <c r="R4" s="21"/>
      <c r="S4" s="10"/>
      <c r="T4" s="11">
        <v>8</v>
      </c>
      <c r="U4" s="21" t="s">
        <v>20</v>
      </c>
      <c r="V4" s="10"/>
      <c r="W4" s="11">
        <v>8</v>
      </c>
      <c r="X4" s="21" t="s">
        <v>20</v>
      </c>
      <c r="Y4" s="10"/>
      <c r="Z4" s="11">
        <v>8</v>
      </c>
      <c r="AA4" s="21" t="s">
        <v>20</v>
      </c>
    </row>
    <row r="5" spans="1:27" ht="18" customHeight="1" x14ac:dyDescent="0.15">
      <c r="A5" s="12"/>
      <c r="B5" s="11">
        <v>1</v>
      </c>
      <c r="C5" s="21" t="s">
        <v>21</v>
      </c>
      <c r="D5" s="12"/>
      <c r="E5" s="11">
        <v>2</v>
      </c>
      <c r="F5" s="21" t="s">
        <v>21</v>
      </c>
      <c r="G5" s="12"/>
      <c r="H5" s="11">
        <v>3</v>
      </c>
      <c r="I5" s="21" t="s">
        <v>21</v>
      </c>
      <c r="J5" s="12"/>
      <c r="K5" s="11">
        <v>4</v>
      </c>
      <c r="L5" s="26" t="s">
        <v>26</v>
      </c>
      <c r="M5" s="12"/>
      <c r="N5" s="11">
        <v>5</v>
      </c>
      <c r="O5" s="26" t="s">
        <v>26</v>
      </c>
      <c r="P5" s="12"/>
      <c r="Q5" s="11">
        <v>6</v>
      </c>
      <c r="R5" s="21" t="s">
        <v>26</v>
      </c>
      <c r="S5" s="12"/>
      <c r="T5" s="11">
        <v>7</v>
      </c>
      <c r="U5" s="21" t="s">
        <v>21</v>
      </c>
      <c r="V5" s="12"/>
      <c r="W5" s="11">
        <v>8</v>
      </c>
      <c r="X5" s="21" t="s">
        <v>21</v>
      </c>
      <c r="Y5" s="12"/>
      <c r="Z5" s="11">
        <v>9</v>
      </c>
      <c r="AA5" s="21" t="s">
        <v>21</v>
      </c>
    </row>
    <row r="6" spans="1:27" ht="4.5" customHeight="1" thickBot="1" x14ac:dyDescent="0.2">
      <c r="A6" s="13"/>
      <c r="B6" s="14"/>
      <c r="C6" s="25"/>
      <c r="D6" s="13"/>
      <c r="E6" s="14"/>
      <c r="F6" s="25"/>
      <c r="G6" s="13"/>
      <c r="H6" s="14"/>
      <c r="I6" s="25"/>
      <c r="J6" s="13"/>
      <c r="K6" s="14"/>
      <c r="L6" s="22"/>
      <c r="M6" s="13"/>
      <c r="N6" s="15"/>
      <c r="O6" s="22"/>
      <c r="P6" s="13"/>
      <c r="Q6" s="14"/>
      <c r="R6" s="25"/>
      <c r="S6" s="13"/>
      <c r="T6" s="14"/>
      <c r="U6" s="25"/>
      <c r="V6" s="13"/>
      <c r="W6" s="14"/>
      <c r="X6" s="25"/>
      <c r="Y6" s="13"/>
      <c r="Z6" s="14"/>
      <c r="AA6" s="25"/>
    </row>
    <row r="7" spans="1:27" ht="21" customHeight="1" x14ac:dyDescent="0.15">
      <c r="A7" s="73">
        <f>DATE($B$4+2018, $B$5, 1)</f>
        <v>46023</v>
      </c>
      <c r="B7" s="85" t="str">
        <f>IF(A7&lt;&gt;"",IF(WEEKDAY(A7)=1,"日",IF(WEEKDAY(A7)=2,"月",IF(WEEKDAY(A7)=3,"火",IF(WEEKDAY(A7)=4,"水",IF(WEEKDAY(A7)=5,"木",IF(WEEKDAY(A7)=6,"金","土")))))),"")</f>
        <v>木</v>
      </c>
      <c r="C7" s="86" t="str">
        <f>IFERROR(VLOOKUP(A7,HOL!$A:$B,2,FALSE),"")</f>
        <v>元旦</v>
      </c>
      <c r="D7" s="39">
        <f>DATE($E$4+2018, $E$5, 1)</f>
        <v>46054</v>
      </c>
      <c r="E7" s="40" t="str">
        <f>IF(D7&lt;&gt;"",IF(WEEKDAY(D7)=1,"日",IF(WEEKDAY(D7)=2,"月",IF(WEEKDAY(D7)=3,"火",IF(WEEKDAY(D7)=4,"水",IF(WEEKDAY(D7)=5,"木",IF(WEEKDAY(D7)=6,"金","土")))))),"")</f>
        <v>日</v>
      </c>
      <c r="F7" s="38" t="str">
        <f>IFERROR(VLOOKUP(D7,HOL!$A:$B,2,FALSE),"")</f>
        <v/>
      </c>
      <c r="G7" s="39">
        <f>DATE($H$4+2018, $H$5, 1)</f>
        <v>46082</v>
      </c>
      <c r="H7" s="40" t="str">
        <f>IF(G7&lt;&gt;"",IF(WEEKDAY(G7)=1,"日",IF(WEEKDAY(G7)=2,"月",IF(WEEKDAY(G7)=3,"火",IF(WEEKDAY(G7)=4,"水",IF(WEEKDAY(G7)=5,"木",IF(WEEKDAY(G7)=6,"金","土")))))),"")</f>
        <v>日</v>
      </c>
      <c r="I7" s="41" t="str">
        <f>IFERROR(VLOOKUP(G7,HOL!$A:$B,2,FALSE),"")</f>
        <v/>
      </c>
      <c r="J7" s="1">
        <f>DATE($K$4+2018, $K$5, 1)</f>
        <v>46113</v>
      </c>
      <c r="K7" s="31" t="str">
        <f>IF(J7&lt;&gt;"",IF(WEEKDAY(J7)=1,"日",IF(WEEKDAY(J7)=2,"月",IF(WEEKDAY(J7)=3,"火",IF(WEEKDAY(J7)=4,"水",IF(WEEKDAY(J7)=5,"木",IF(WEEKDAY(J7)=6,"金","土")))))),"")</f>
        <v>水</v>
      </c>
      <c r="L7" s="91" t="str">
        <f>IFERROR(VLOOKUP(J7,HOL!$A:$B,2,FALSE),"")</f>
        <v/>
      </c>
      <c r="M7" s="1">
        <f>DATE($N$4+2018, $N$5, 1)</f>
        <v>46143</v>
      </c>
      <c r="N7" s="2" t="str">
        <f>IF(M7&lt;&gt;"",IF(WEEKDAY(M7)=1,"日",IF(WEEKDAY(M7)=2,"月",IF(WEEKDAY(M7)=3,"火",IF(WEEKDAY(M7)=4,"水",IF(WEEKDAY(M7)=5,"木",IF(WEEKDAY(M7)=6,"金","土")))))),"")</f>
        <v>金</v>
      </c>
      <c r="O7" s="80" t="str">
        <f>IFERROR(VLOOKUP(M7,HOL!$A:$B,2,FALSE),"")</f>
        <v/>
      </c>
      <c r="P7" s="1">
        <f>DATE($Q$4+2018, $Q$5, 1)</f>
        <v>46174</v>
      </c>
      <c r="Q7" s="2" t="str">
        <f>IF(P7&lt;&gt;"",IF(WEEKDAY(P7)=1,"日",IF(WEEKDAY(P7)=2,"月",IF(WEEKDAY(P7)=3,"火",IF(WEEKDAY(P7)=4,"水",IF(WEEKDAY(P7)=5,"木",IF(WEEKDAY(P7)=6,"金","土")))))),"")</f>
        <v>月</v>
      </c>
      <c r="R7" s="81" t="str">
        <f>IFERROR(VLOOKUP(P7,HOL!$A:$B,2,FALSE),"")</f>
        <v/>
      </c>
      <c r="S7" s="1">
        <f>DATE($T$4+2018, $T$5, 1)</f>
        <v>46204</v>
      </c>
      <c r="T7" s="2" t="str">
        <f>IF(S7&lt;&gt;"",IF(WEEKDAY(S7)=1,"日",IF(WEEKDAY(S7)=2,"月",IF(WEEKDAY(S7)=3,"火",IF(WEEKDAY(S7)=4,"水",IF(WEEKDAY(S7)=5,"木",IF(WEEKDAY(S7)=6,"金","土")))))),"")</f>
        <v>水</v>
      </c>
      <c r="U7" s="100"/>
      <c r="V7" s="1">
        <f>DATE($W$4+2018, $W$5, 1)</f>
        <v>46235</v>
      </c>
      <c r="W7" s="2" t="str">
        <f>IF(V7&lt;&gt;"",IF(WEEKDAY(V7)=1,"日",IF(WEEKDAY(V7)=2,"月",IF(WEEKDAY(V7)=3,"火",IF(WEEKDAY(V7)=4,"水",IF(WEEKDAY(V7)=5,"木",IF(WEEKDAY(V7)=6,"金","土")))))),"")</f>
        <v>土</v>
      </c>
      <c r="X7" s="100"/>
      <c r="Y7" s="1">
        <f>DATE($Z$4+2018, $Z$5, 1)</f>
        <v>46266</v>
      </c>
      <c r="Z7" s="2" t="str">
        <f>IF(Y7&lt;&gt;"",IF(WEEKDAY(Y7)=1,"日",IF(WEEKDAY(Y7)=2,"月",IF(WEEKDAY(Y7)=3,"火",IF(WEEKDAY(Y7)=4,"水",IF(WEEKDAY(Y7)=5,"木",IF(WEEKDAY(Y7)=6,"金","土")))))),"")</f>
        <v>火</v>
      </c>
      <c r="AA7" s="103"/>
    </row>
    <row r="8" spans="1:27" ht="21" customHeight="1" x14ac:dyDescent="0.15">
      <c r="A8" s="93">
        <f>DATE($B$4+2018, $B$5, 2)</f>
        <v>46024</v>
      </c>
      <c r="B8" s="94" t="str">
        <f t="shared" ref="B8:B37" si="0">IF(A8&lt;&gt;"",IF(WEEKDAY(A8)=1,"日",IF(WEEKDAY(A8)=2,"月",IF(WEEKDAY(A8)=3,"火",IF(WEEKDAY(A8)=4,"水",IF(WEEKDAY(A8)=5,"木",IF(WEEKDAY(A8)=6,"金","土")))))),"")</f>
        <v>金</v>
      </c>
      <c r="C8" s="95" t="str">
        <f>IFERROR(VLOOKUP(A8,HOL!$A:$B,2,FALSE),"")</f>
        <v>年始休暇</v>
      </c>
      <c r="D8" s="42">
        <f>DATE($E$4+2018, $E$5, 2)</f>
        <v>46055</v>
      </c>
      <c r="E8" s="43" t="str">
        <f t="shared" ref="E8:E37" si="1">IF(D8&lt;&gt;"",IF(WEEKDAY(D8)=1,"日",IF(WEEKDAY(D8)=2,"月",IF(WEEKDAY(D8)=3,"火",IF(WEEKDAY(D8)=4,"水",IF(WEEKDAY(D8)=5,"木",IF(WEEKDAY(D8)=6,"金","土")))))),"")</f>
        <v>月</v>
      </c>
      <c r="F8" s="37" t="str">
        <f>IFERROR(VLOOKUP(D8,HOL!$A:$B,2,FALSE),"")</f>
        <v/>
      </c>
      <c r="G8" s="42">
        <f>DATE($H$4+2018, $H$5, 2)</f>
        <v>46083</v>
      </c>
      <c r="H8" s="43" t="str">
        <f t="shared" ref="H8:H37" si="2">IF(G8&lt;&gt;"",IF(WEEKDAY(G8)=1,"日",IF(WEEKDAY(G8)=2,"月",IF(WEEKDAY(G8)=3,"火",IF(WEEKDAY(G8)=4,"水",IF(WEEKDAY(G8)=5,"木",IF(WEEKDAY(G8)=6,"金","土")))))),"")</f>
        <v>月</v>
      </c>
      <c r="I8" s="44" t="str">
        <f>IFERROR(VLOOKUP(G8,HOL!$A:$B,2,FALSE),"")</f>
        <v/>
      </c>
      <c r="J8" s="3">
        <f>DATE($K$4+2018, $K$5,2)</f>
        <v>46114</v>
      </c>
      <c r="K8" s="32" t="str">
        <f t="shared" ref="K8:K34" si="3">IF(J8&lt;&gt;"",IF(WEEKDAY(J8)=1,"日",IF(WEEKDAY(J8)=2,"月",IF(WEEKDAY(J8)=3,"火",IF(WEEKDAY(J8)=4,"水",IF(WEEKDAY(J8)=5,"木",IF(WEEKDAY(J8)=6,"金","土")))))),"")</f>
        <v>木</v>
      </c>
      <c r="L8" s="92" t="str">
        <f>IFERROR(VLOOKUP(J8,HOL!$A:$B,2,FALSE),"")</f>
        <v/>
      </c>
      <c r="M8" s="3">
        <f>DATE($N$4+2018, $N$5, 2)</f>
        <v>46144</v>
      </c>
      <c r="N8" s="4" t="str">
        <f t="shared" ref="N8:N37" si="4">IF(M8&lt;&gt;"",IF(WEEKDAY(M8)=1,"日",IF(WEEKDAY(M8)=2,"月",IF(WEEKDAY(M8)=3,"火",IF(WEEKDAY(M8)=4,"水",IF(WEEKDAY(M8)=5,"木",IF(WEEKDAY(M8)=6,"金","土")))))),"")</f>
        <v>土</v>
      </c>
      <c r="O8" s="52" t="str">
        <f>IFERROR(VLOOKUP(M8,HOL!$A:$B,2,FALSE),"")</f>
        <v/>
      </c>
      <c r="P8" s="3">
        <f>DATE($Q$4+2018, $Q$5,2)</f>
        <v>46175</v>
      </c>
      <c r="Q8" s="4" t="str">
        <f t="shared" ref="Q8:Q37" si="5">IF(P8&lt;&gt;"",IF(WEEKDAY(P8)=1,"日",IF(WEEKDAY(P8)=2,"月",IF(WEEKDAY(P8)=3,"火",IF(WEEKDAY(P8)=4,"水",IF(WEEKDAY(P8)=5,"木",IF(WEEKDAY(P8)=6,"金","土")))))),"")</f>
        <v>火</v>
      </c>
      <c r="R8" s="44" t="str">
        <f>IFERROR(VLOOKUP(P8,HOL!$A:$B,2,FALSE),"")</f>
        <v/>
      </c>
      <c r="S8" s="3">
        <f>DATE($T$4+2018, $T$5, 2)</f>
        <v>46205</v>
      </c>
      <c r="T8" s="4" t="str">
        <f t="shared" ref="T8:T37" si="6">IF(S8&lt;&gt;"",IF(WEEKDAY(S8)=1,"日",IF(WEEKDAY(S8)=2,"月",IF(WEEKDAY(S8)=3,"火",IF(WEEKDAY(S8)=4,"水",IF(WEEKDAY(S8)=5,"木",IF(WEEKDAY(S8)=6,"金","土")))))),"")</f>
        <v>木</v>
      </c>
      <c r="U8" s="37"/>
      <c r="V8" s="3">
        <f>DATE($W$4+2018, $W$5, 2)</f>
        <v>46236</v>
      </c>
      <c r="W8" s="4" t="str">
        <f t="shared" ref="W8:W37" si="7">IF(V8&lt;&gt;"",IF(WEEKDAY(V8)=1,"日",IF(WEEKDAY(V8)=2,"月",IF(WEEKDAY(V8)=3,"火",IF(WEEKDAY(V8)=4,"水",IF(WEEKDAY(V8)=5,"木",IF(WEEKDAY(V8)=6,"金","土")))))),"")</f>
        <v>日</v>
      </c>
      <c r="X8" s="101"/>
      <c r="Y8" s="3">
        <f>DATE($Z$4+2018, $Z$5, 2)</f>
        <v>46267</v>
      </c>
      <c r="Z8" s="4" t="str">
        <f t="shared" ref="Z8:Z37" si="8">IF(Y8&lt;&gt;"",IF(WEEKDAY(Y8)=1,"日",IF(WEEKDAY(Y8)=2,"月",IF(WEEKDAY(Y8)=3,"火",IF(WEEKDAY(Y8)=4,"水",IF(WEEKDAY(Y8)=5,"木",IF(WEEKDAY(Y8)=6,"金","土")))))),"")</f>
        <v>水</v>
      </c>
      <c r="AA8" s="29"/>
    </row>
    <row r="9" spans="1:27" ht="21" customHeight="1" x14ac:dyDescent="0.15">
      <c r="A9" s="93">
        <f>DATE($B$4+2018, $B$5, 3)</f>
        <v>46025</v>
      </c>
      <c r="B9" s="94" t="str">
        <f t="shared" si="0"/>
        <v>土</v>
      </c>
      <c r="C9" s="95" t="str">
        <f>IFERROR(VLOOKUP(A9,HOL!$A:$B,2,FALSE),"")</f>
        <v>年始休暇</v>
      </c>
      <c r="D9" s="3">
        <f>DATE($E$4+2018, $E$5, 3)</f>
        <v>46056</v>
      </c>
      <c r="E9" s="4" t="str">
        <f t="shared" si="1"/>
        <v>火</v>
      </c>
      <c r="F9" s="87" t="str">
        <f>IFERROR(VLOOKUP(D9,HOL!$A:$B,2,FALSE),"")</f>
        <v/>
      </c>
      <c r="G9" s="42">
        <f>DATE($H$4+2018, $H$5, 3)</f>
        <v>46084</v>
      </c>
      <c r="H9" s="43" t="str">
        <f t="shared" si="2"/>
        <v>火</v>
      </c>
      <c r="I9" s="99" t="str">
        <f>IFERROR(VLOOKUP(G9,HOL!$A:$B,2,FALSE),"")</f>
        <v/>
      </c>
      <c r="J9" s="3">
        <f>DATE($K$4+2018, $K$5,3)</f>
        <v>46115</v>
      </c>
      <c r="K9" s="32" t="str">
        <f t="shared" si="3"/>
        <v>金</v>
      </c>
      <c r="L9" s="92" t="str">
        <f>IFERROR(VLOOKUP(J9,HOL!$A:$B,2,FALSE),"")</f>
        <v/>
      </c>
      <c r="M9" s="3">
        <f>DATE($N$4+2018, $N$5, 3)</f>
        <v>46145</v>
      </c>
      <c r="N9" s="4" t="str">
        <f t="shared" si="4"/>
        <v>日</v>
      </c>
      <c r="O9" s="88" t="str">
        <f>IFERROR(VLOOKUP(M9,HOL!$A:$B,2,FALSE),"")</f>
        <v>憲法記念日</v>
      </c>
      <c r="P9" s="42">
        <f>DATE($Q$4+2018, $Q$5, 3)</f>
        <v>46176</v>
      </c>
      <c r="Q9" s="43" t="str">
        <f t="shared" si="5"/>
        <v>水</v>
      </c>
      <c r="R9" s="44" t="str">
        <f>IFERROR(VLOOKUP(P9,HOL!$A:$B,2,FALSE),"")</f>
        <v/>
      </c>
      <c r="S9" s="3">
        <f>DATE($T$4+2018, $T$5, 3)</f>
        <v>46206</v>
      </c>
      <c r="T9" s="4" t="str">
        <f t="shared" si="6"/>
        <v>金</v>
      </c>
      <c r="U9" s="37"/>
      <c r="V9" s="3">
        <f>DATE($W$4+2018, $W$5, 3)</f>
        <v>46237</v>
      </c>
      <c r="W9" s="4" t="str">
        <f t="shared" si="7"/>
        <v>月</v>
      </c>
      <c r="X9" s="101"/>
      <c r="Y9" s="42">
        <f>DATE($Z$4+2018, $Z$5, 3)</f>
        <v>46268</v>
      </c>
      <c r="Z9" s="43" t="str">
        <f t="shared" si="8"/>
        <v>木</v>
      </c>
      <c r="AA9" s="44"/>
    </row>
    <row r="10" spans="1:27" ht="21" customHeight="1" x14ac:dyDescent="0.15">
      <c r="A10" s="93">
        <f>DATE($B$4+2018, $B$5, 4)</f>
        <v>46026</v>
      </c>
      <c r="B10" s="94" t="str">
        <f t="shared" si="0"/>
        <v>日</v>
      </c>
      <c r="C10" s="95" t="str">
        <f>IFERROR(VLOOKUP(A10,HOL!$A:$B,2,FALSE),"")</f>
        <v/>
      </c>
      <c r="D10" s="62">
        <f>DATE($E$4+2018, $E$5, 4)</f>
        <v>46057</v>
      </c>
      <c r="E10" s="63" t="str">
        <f t="shared" si="1"/>
        <v>水</v>
      </c>
      <c r="F10" s="98" t="str">
        <f>IFERROR(VLOOKUP(D10,HOL!$A:$B,2,FALSE),"")</f>
        <v/>
      </c>
      <c r="G10" s="42">
        <f>DATE($H$4+2018, $H$5, 4)</f>
        <v>46085</v>
      </c>
      <c r="H10" s="43" t="str">
        <f t="shared" si="2"/>
        <v>水</v>
      </c>
      <c r="I10" s="99" t="str">
        <f>IFERROR(VLOOKUP(G10,HOL!$A:$B,2,FALSE),"")</f>
        <v/>
      </c>
      <c r="J10" s="3">
        <f>DATE($K$4+2018, $K$5, 4)</f>
        <v>46116</v>
      </c>
      <c r="K10" s="32" t="str">
        <f t="shared" si="3"/>
        <v>土</v>
      </c>
      <c r="L10" s="33" t="str">
        <f>IFERROR(VLOOKUP(J10,HOL!$A:$B,2,FALSE),"")</f>
        <v/>
      </c>
      <c r="M10" s="3">
        <f>DATE($N$4+2018, $N$5, 4)</f>
        <v>46146</v>
      </c>
      <c r="N10" s="4" t="str">
        <f t="shared" si="4"/>
        <v>月</v>
      </c>
      <c r="O10" s="89" t="str">
        <f>IFERROR(VLOOKUP(M10,HOL!$A:$B,2,FALSE),"")</f>
        <v>みどりの日</v>
      </c>
      <c r="P10" s="42">
        <f>DATE($Q$4+2018, $Q$5, 4)</f>
        <v>46177</v>
      </c>
      <c r="Q10" s="43" t="str">
        <f t="shared" si="5"/>
        <v>木</v>
      </c>
      <c r="R10" s="44" t="str">
        <f>IFERROR(VLOOKUP(P10,HOL!$A:$B,2,FALSE),"")</f>
        <v/>
      </c>
      <c r="S10" s="3">
        <f>DATE($T$4+2018, $T$5, 4)</f>
        <v>46207</v>
      </c>
      <c r="T10" s="4" t="str">
        <f t="shared" si="6"/>
        <v>土</v>
      </c>
      <c r="U10" s="101"/>
      <c r="V10" s="3">
        <f>DATE($W$4+2018, $W$5, 4)</f>
        <v>46238</v>
      </c>
      <c r="W10" s="4" t="str">
        <f t="shared" si="7"/>
        <v>火</v>
      </c>
      <c r="X10" s="101"/>
      <c r="Y10" s="3">
        <f>DATE($Z$4+2018, $Z$5, 4)</f>
        <v>46269</v>
      </c>
      <c r="Z10" s="4" t="str">
        <f t="shared" si="8"/>
        <v>金</v>
      </c>
      <c r="AA10" s="44"/>
    </row>
    <row r="11" spans="1:27" ht="21" customHeight="1" x14ac:dyDescent="0.15">
      <c r="A11" s="3">
        <f>DATE($B$4+2018, $B$5, 5)</f>
        <v>46027</v>
      </c>
      <c r="B11" s="4" t="str">
        <f t="shared" si="0"/>
        <v>月</v>
      </c>
      <c r="C11" s="37" t="str">
        <f>IFERROR(VLOOKUP(A11,HOL!$A:$B,2,FALSE),"")</f>
        <v/>
      </c>
      <c r="D11" s="42">
        <f>DATE($E$4+2018, $E$5, 5)</f>
        <v>46058</v>
      </c>
      <c r="E11" s="43" t="str">
        <f t="shared" si="1"/>
        <v>木</v>
      </c>
      <c r="F11" s="98" t="str">
        <f>IFERROR(VLOOKUP(D11,HOL!$A:$B,2,FALSE),"")</f>
        <v/>
      </c>
      <c r="G11" s="42">
        <f>DATE($H$4+2018, $H$5, 5)</f>
        <v>46086</v>
      </c>
      <c r="H11" s="43" t="str">
        <f t="shared" si="2"/>
        <v>木</v>
      </c>
      <c r="I11" s="99" t="str">
        <f>IFERROR(VLOOKUP(G11,HOL!$A:$B,2,FALSE),"")</f>
        <v/>
      </c>
      <c r="J11" s="3">
        <f>DATE($K$4+2018, $K$5, 5)</f>
        <v>46117</v>
      </c>
      <c r="K11" s="32" t="str">
        <f t="shared" si="3"/>
        <v>日</v>
      </c>
      <c r="L11" s="33" t="str">
        <f>IFERROR(VLOOKUP(J11,HOL!$A:$B,2,FALSE),"")</f>
        <v/>
      </c>
      <c r="M11" s="3">
        <f>DATE($N$4+2018, $N$5, 5)</f>
        <v>46147</v>
      </c>
      <c r="N11" s="4" t="str">
        <f t="shared" si="4"/>
        <v>火</v>
      </c>
      <c r="O11" s="89" t="str">
        <f>IFERROR(VLOOKUP(M11,HOL!$A:$B,2,FALSE),"")</f>
        <v>こどもの日</v>
      </c>
      <c r="P11" s="42">
        <f>DATE($Q$4+2018, $Q$5, 5)</f>
        <v>46178</v>
      </c>
      <c r="Q11" s="43" t="str">
        <f t="shared" si="5"/>
        <v>金</v>
      </c>
      <c r="R11" s="44" t="str">
        <f>IFERROR(VLOOKUP(P11,HOL!$A:$B,2,FALSE),"")</f>
        <v/>
      </c>
      <c r="S11" s="3">
        <f>DATE($T$4+2018, $T$5, 5)</f>
        <v>46208</v>
      </c>
      <c r="T11" s="4" t="str">
        <f t="shared" si="6"/>
        <v>日</v>
      </c>
      <c r="U11" s="101"/>
      <c r="V11" s="3">
        <f>DATE($W$4+2018, $W$5,5)</f>
        <v>46239</v>
      </c>
      <c r="W11" s="4" t="str">
        <f t="shared" si="7"/>
        <v>水</v>
      </c>
      <c r="X11" s="101"/>
      <c r="Y11" s="3">
        <f>DATE($Z$4+2018, $Z$5, 5)</f>
        <v>46270</v>
      </c>
      <c r="Z11" s="4" t="str">
        <f t="shared" si="8"/>
        <v>土</v>
      </c>
      <c r="AA11" s="29"/>
    </row>
    <row r="12" spans="1:27" ht="21" customHeight="1" x14ac:dyDescent="0.15">
      <c r="A12" s="3">
        <f>DATE($B$4+2018, $B$5, 6)</f>
        <v>46028</v>
      </c>
      <c r="B12" s="4" t="str">
        <f t="shared" si="0"/>
        <v>火</v>
      </c>
      <c r="C12" s="98" t="str">
        <f>IFERROR(VLOOKUP(A12,HOL!$A:$B,2,FALSE),"")</f>
        <v/>
      </c>
      <c r="D12" s="42">
        <f>DATE($E$4+2018, $E$5, 6)</f>
        <v>46059</v>
      </c>
      <c r="E12" s="43" t="str">
        <f t="shared" si="1"/>
        <v>金</v>
      </c>
      <c r="F12" s="98" t="str">
        <f>IFERROR(VLOOKUP(D12,HOL!$A:$B,2,FALSE),"")</f>
        <v/>
      </c>
      <c r="G12" s="42">
        <f>DATE($H$4+2018, $H$5, 6)</f>
        <v>46087</v>
      </c>
      <c r="H12" s="43" t="str">
        <f t="shared" si="2"/>
        <v>金</v>
      </c>
      <c r="I12" s="99" t="str">
        <f>IFERROR(VLOOKUP(G12,HOL!$A:$B,2,FALSE),"")</f>
        <v/>
      </c>
      <c r="J12" s="3">
        <f>DATE($K$4+2018, $K$5, 6)</f>
        <v>46118</v>
      </c>
      <c r="K12" s="32" t="str">
        <f t="shared" si="3"/>
        <v>月</v>
      </c>
      <c r="L12" s="33" t="str">
        <f>IFERROR(VLOOKUP(J12,HOL!$A:$B,2,FALSE),"")</f>
        <v/>
      </c>
      <c r="M12" s="3">
        <f>DATE($N$4+2018, $N$5, 6)</f>
        <v>46148</v>
      </c>
      <c r="N12" s="4" t="str">
        <f t="shared" si="4"/>
        <v>水</v>
      </c>
      <c r="O12" s="90" t="str">
        <f>IFERROR(VLOOKUP(M12,HOL!$A:$B,2,FALSE),"")</f>
        <v>振替休日</v>
      </c>
      <c r="P12" s="42">
        <f>DATE($Q$4+2018, $Q$5, 6)</f>
        <v>46179</v>
      </c>
      <c r="Q12" s="43" t="str">
        <f t="shared" si="5"/>
        <v>土</v>
      </c>
      <c r="R12" s="44" t="str">
        <f>IFERROR(VLOOKUP(P12,HOL!$A:$B,2,FALSE),"")</f>
        <v/>
      </c>
      <c r="S12" s="3">
        <f>DATE($T$4+2018, $T$5, 6)</f>
        <v>46209</v>
      </c>
      <c r="T12" s="4" t="str">
        <f t="shared" si="6"/>
        <v>月</v>
      </c>
      <c r="U12" s="101"/>
      <c r="V12" s="3">
        <f>DATE($W$4+2018, $W$5, 6)</f>
        <v>46240</v>
      </c>
      <c r="W12" s="4" t="str">
        <f t="shared" si="7"/>
        <v>木</v>
      </c>
      <c r="X12" s="37"/>
      <c r="Y12" s="3">
        <f>DATE($Z$4+2018, $Z$5, 6)</f>
        <v>46271</v>
      </c>
      <c r="Z12" s="4" t="str">
        <f t="shared" si="8"/>
        <v>日</v>
      </c>
      <c r="AA12" s="29"/>
    </row>
    <row r="13" spans="1:27" ht="21" customHeight="1" x14ac:dyDescent="0.15">
      <c r="A13" s="3">
        <f>DATE($B$4+2018, $B$5, 7)</f>
        <v>46029</v>
      </c>
      <c r="B13" s="4" t="str">
        <f t="shared" si="0"/>
        <v>水</v>
      </c>
      <c r="C13" s="98" t="str">
        <f>IFERROR(VLOOKUP(A13,HOL!$A:$B,2,FALSE),"")</f>
        <v/>
      </c>
      <c r="D13" s="42">
        <f>DATE($E$4+2018, $E$5, 7)</f>
        <v>46060</v>
      </c>
      <c r="E13" s="43" t="str">
        <f t="shared" si="1"/>
        <v>土</v>
      </c>
      <c r="F13" s="37" t="str">
        <f>IFERROR(VLOOKUP(D13,HOL!$A:$B,2,FALSE),"")</f>
        <v/>
      </c>
      <c r="G13" s="42">
        <f>DATE($H$4+2018, $H$5, 7)</f>
        <v>46088</v>
      </c>
      <c r="H13" s="43" t="str">
        <f t="shared" si="2"/>
        <v>土</v>
      </c>
      <c r="I13" s="44" t="str">
        <f>IFERROR(VLOOKUP(G13,HOL!$A:$B,2,FALSE),"")</f>
        <v/>
      </c>
      <c r="J13" s="3">
        <f>DATE($K$4+2018, $K$5,7)</f>
        <v>46119</v>
      </c>
      <c r="K13" s="4" t="str">
        <f t="shared" si="3"/>
        <v>火</v>
      </c>
      <c r="L13" s="71" t="str">
        <f>IFERROR(VLOOKUP(J13,HOL!$A:$B,2,FALSE),"")</f>
        <v/>
      </c>
      <c r="M13" s="3">
        <f>DATE($N$4+2018, $N$5, 7)</f>
        <v>46149</v>
      </c>
      <c r="N13" s="4" t="str">
        <f t="shared" si="4"/>
        <v>木</v>
      </c>
      <c r="O13" s="82" t="str">
        <f>IFERROR(VLOOKUP(M13,HOL!$A:$B,2,FALSE),"")</f>
        <v/>
      </c>
      <c r="P13" s="42">
        <f>DATE($Q$4+2018, $Q$5, 7)</f>
        <v>46180</v>
      </c>
      <c r="Q13" s="43" t="str">
        <f t="shared" si="5"/>
        <v>日</v>
      </c>
      <c r="R13" s="36" t="str">
        <f>IFERROR(VLOOKUP(P13,HOL!$A:$B,2,FALSE),"")</f>
        <v/>
      </c>
      <c r="S13" s="3">
        <f>DATE($T$4+2018, $T$5, 7)</f>
        <v>46210</v>
      </c>
      <c r="T13" s="4" t="str">
        <f t="shared" si="6"/>
        <v>火</v>
      </c>
      <c r="U13" s="101"/>
      <c r="V13" s="3">
        <f>DATE($W$4+2018, $W$5, 7)</f>
        <v>46241</v>
      </c>
      <c r="W13" s="4" t="str">
        <f t="shared" si="7"/>
        <v>金</v>
      </c>
      <c r="X13" s="37"/>
      <c r="Y13" s="3">
        <f>DATE($Z$4+2018, $Z$5, 7)</f>
        <v>46272</v>
      </c>
      <c r="Z13" s="4" t="str">
        <f t="shared" si="8"/>
        <v>月</v>
      </c>
      <c r="AA13" s="29"/>
    </row>
    <row r="14" spans="1:27" ht="21" customHeight="1" x14ac:dyDescent="0.15">
      <c r="A14" s="3">
        <f>DATE($B$4+2018, $B$5, 8)</f>
        <v>46030</v>
      </c>
      <c r="B14" s="4" t="str">
        <f t="shared" si="0"/>
        <v>木</v>
      </c>
      <c r="C14" s="98" t="str">
        <f>IFERROR(VLOOKUP(A14,HOL!$A:$B,2,FALSE),"")</f>
        <v/>
      </c>
      <c r="D14" s="42">
        <f>DATE($E$4+2018, $E$5, 8)</f>
        <v>46061</v>
      </c>
      <c r="E14" s="43" t="str">
        <f t="shared" si="1"/>
        <v>日</v>
      </c>
      <c r="F14" s="37" t="str">
        <f>IFERROR(VLOOKUP(D14,HOL!$A:$B,2,FALSE),"")</f>
        <v/>
      </c>
      <c r="G14" s="42">
        <f>DATE($H$4+2018, $H$5, 8)</f>
        <v>46089</v>
      </c>
      <c r="H14" s="43" t="str">
        <f t="shared" si="2"/>
        <v>日</v>
      </c>
      <c r="I14" s="44" t="str">
        <f>IFERROR(VLOOKUP(G14,HOL!$A:$B,2,FALSE),"")</f>
        <v/>
      </c>
      <c r="J14" s="3">
        <f>DATE($K$4+2018, $K$5, 8)</f>
        <v>46120</v>
      </c>
      <c r="K14" s="4" t="str">
        <f t="shared" si="3"/>
        <v>水</v>
      </c>
      <c r="L14" s="37" t="str">
        <f>IFERROR(VLOOKUP(J14,HOL!$A:$B,2,FALSE),"")</f>
        <v/>
      </c>
      <c r="M14" s="3">
        <f>DATE($N$4+2018, $N$5, 8)</f>
        <v>46150</v>
      </c>
      <c r="N14" s="4" t="str">
        <f t="shared" si="4"/>
        <v>金</v>
      </c>
      <c r="O14" s="52" t="str">
        <f>IFERROR(VLOOKUP(M14,HOL!$A:$B,2,FALSE),"")</f>
        <v/>
      </c>
      <c r="P14" s="42">
        <f>DATE($Q$4+2018, $Q$5, 8)</f>
        <v>46181</v>
      </c>
      <c r="Q14" s="43" t="str">
        <f t="shared" si="5"/>
        <v>月</v>
      </c>
      <c r="R14" s="44" t="str">
        <f>IFERROR(VLOOKUP(P14,HOL!$A:$B,2,FALSE),"")</f>
        <v/>
      </c>
      <c r="S14" s="3">
        <f>DATE($T$4+2018, $T$5, 8)</f>
        <v>46211</v>
      </c>
      <c r="T14" s="4" t="str">
        <f t="shared" si="6"/>
        <v>水</v>
      </c>
      <c r="U14" s="101"/>
      <c r="V14" s="3">
        <f>DATE($W$4+2018, $W$5, 8)</f>
        <v>46242</v>
      </c>
      <c r="W14" s="4" t="str">
        <f t="shared" si="7"/>
        <v>土</v>
      </c>
      <c r="X14" s="101"/>
      <c r="Y14" s="3">
        <f>DATE($Z$4+2018, $Z$5, 8)</f>
        <v>46273</v>
      </c>
      <c r="Z14" s="4" t="str">
        <f t="shared" si="8"/>
        <v>火</v>
      </c>
      <c r="AA14" s="29"/>
    </row>
    <row r="15" spans="1:27" ht="21" customHeight="1" x14ac:dyDescent="0.15">
      <c r="A15" s="3">
        <f>DATE($B$4+2018, $B$5, 9)</f>
        <v>46031</v>
      </c>
      <c r="B15" s="4" t="str">
        <f t="shared" si="0"/>
        <v>金</v>
      </c>
      <c r="C15" s="98" t="str">
        <f>IFERROR(VLOOKUP(A15,HOL!$A:$B,2,FALSE),"")</f>
        <v/>
      </c>
      <c r="D15" s="42">
        <f>DATE($E$4+2018, $E$5, 9)</f>
        <v>46062</v>
      </c>
      <c r="E15" s="43" t="str">
        <f t="shared" si="1"/>
        <v>月</v>
      </c>
      <c r="F15" s="37" t="str">
        <f>IFERROR(VLOOKUP(D15,HOL!$A:$B,2,FALSE),"")</f>
        <v/>
      </c>
      <c r="G15" s="42">
        <f>DATE($H$4+2018, $H$5, 9)</f>
        <v>46090</v>
      </c>
      <c r="H15" s="43" t="str">
        <f t="shared" si="2"/>
        <v>月</v>
      </c>
      <c r="I15" s="44" t="str">
        <f>IFERROR(VLOOKUP(G15,HOL!$A:$B,2,FALSE),"")</f>
        <v/>
      </c>
      <c r="J15" s="3">
        <f>DATE($K$4+2018, $K$5,9)</f>
        <v>46121</v>
      </c>
      <c r="K15" s="4" t="str">
        <f t="shared" si="3"/>
        <v>木</v>
      </c>
      <c r="L15" s="37" t="str">
        <f>IFERROR(VLOOKUP(J15,HOL!$A:$B,2,FALSE),"")</f>
        <v/>
      </c>
      <c r="M15" s="42">
        <f>DATE($N$4+2018, $N$5,9)</f>
        <v>46151</v>
      </c>
      <c r="N15" s="4" t="str">
        <f t="shared" si="4"/>
        <v>土</v>
      </c>
      <c r="O15" s="52" t="str">
        <f>IFERROR(VLOOKUP(M15,HOL!$A:$B,2,FALSE),"")</f>
        <v/>
      </c>
      <c r="P15" s="42">
        <f>DATE($Q$4+2018, $Q$5,9)</f>
        <v>46182</v>
      </c>
      <c r="Q15" s="43" t="str">
        <f t="shared" si="5"/>
        <v>火</v>
      </c>
      <c r="R15" s="44" t="str">
        <f>IFERROR(VLOOKUP(P15,HOL!$A:$B,2,FALSE),"")</f>
        <v/>
      </c>
      <c r="S15" s="3">
        <f>DATE($T$4+2018, $T$5,9)</f>
        <v>46212</v>
      </c>
      <c r="T15" s="4" t="str">
        <f t="shared" si="6"/>
        <v>木</v>
      </c>
      <c r="U15" s="37"/>
      <c r="V15" s="3">
        <f>DATE($W$4+2018, $W$5, 9)</f>
        <v>46243</v>
      </c>
      <c r="W15" s="4" t="str">
        <f t="shared" si="7"/>
        <v>日</v>
      </c>
      <c r="X15" s="101"/>
      <c r="Y15" s="3">
        <f>DATE($Z$4+2018, $Z$5, 9)</f>
        <v>46274</v>
      </c>
      <c r="Z15" s="4" t="str">
        <f t="shared" si="8"/>
        <v>水</v>
      </c>
      <c r="AA15" s="29"/>
    </row>
    <row r="16" spans="1:27" ht="21" customHeight="1" x14ac:dyDescent="0.15">
      <c r="A16" s="3">
        <f>DATE($B$4+2018, $B$5, 10)</f>
        <v>46032</v>
      </c>
      <c r="B16" s="4" t="str">
        <f t="shared" si="0"/>
        <v>土</v>
      </c>
      <c r="C16" s="37" t="str">
        <f>IFERROR(VLOOKUP(A16,HOL!$A:$B,2,FALSE),"")</f>
        <v/>
      </c>
      <c r="D16" s="42">
        <f>DATE($E$4+2018, $E$5, 10)</f>
        <v>46063</v>
      </c>
      <c r="E16" s="43" t="str">
        <f t="shared" si="1"/>
        <v>火</v>
      </c>
      <c r="F16" s="98" t="str">
        <f>IFERROR(VLOOKUP(D16,HOL!$A:$B,2,FALSE),"")</f>
        <v/>
      </c>
      <c r="G16" s="42">
        <f>DATE($H$4+2018, $H$5,10)</f>
        <v>46091</v>
      </c>
      <c r="H16" s="43" t="str">
        <f t="shared" si="2"/>
        <v>火</v>
      </c>
      <c r="I16" s="99" t="str">
        <f>IFERROR(VLOOKUP(G16,HOL!$A:$B,2,FALSE),"")</f>
        <v/>
      </c>
      <c r="J16" s="3">
        <f>DATE($K$4+2018, $K$5,10)</f>
        <v>46122</v>
      </c>
      <c r="K16" s="4" t="str">
        <f t="shared" si="3"/>
        <v>金</v>
      </c>
      <c r="L16" s="44" t="str">
        <f>IFERROR(VLOOKUP(J16,HOL!$A:$B,2,FALSE),"")</f>
        <v/>
      </c>
      <c r="M16" s="3">
        <f>DATE($N$4+2018, $N$5, 10)</f>
        <v>46152</v>
      </c>
      <c r="N16" s="4" t="str">
        <f t="shared" si="4"/>
        <v>日</v>
      </c>
      <c r="O16" s="52" t="str">
        <f>IFERROR(VLOOKUP(M16,HOL!$A:$B,2,FALSE),"")</f>
        <v/>
      </c>
      <c r="P16" s="42">
        <f>DATE($Q$4+2018, $Q$5, 10)</f>
        <v>46183</v>
      </c>
      <c r="Q16" s="43" t="str">
        <f t="shared" si="5"/>
        <v>水</v>
      </c>
      <c r="R16" s="44" t="str">
        <f>IFERROR(VLOOKUP(P16,HOL!$A:$B,2,FALSE),"")</f>
        <v/>
      </c>
      <c r="S16" s="3">
        <f>DATE($T$4+2018, $T$5,10)</f>
        <v>46213</v>
      </c>
      <c r="T16" s="4" t="str">
        <f t="shared" si="6"/>
        <v>金</v>
      </c>
      <c r="U16" s="37"/>
      <c r="V16" s="3">
        <f>DATE($W$4+2018, $W$5, 10)</f>
        <v>46244</v>
      </c>
      <c r="W16" s="4" t="str">
        <f t="shared" si="7"/>
        <v>月</v>
      </c>
      <c r="X16" s="101"/>
      <c r="Y16" s="3">
        <f>DATE($Z$4+2018, $Z$5, 10)</f>
        <v>46275</v>
      </c>
      <c r="Z16" s="4" t="str">
        <f t="shared" si="8"/>
        <v>木</v>
      </c>
      <c r="AA16" s="44"/>
    </row>
    <row r="17" spans="1:27" ht="21" customHeight="1" x14ac:dyDescent="0.15">
      <c r="A17" s="3">
        <f>DATE($B$4+2018, $B$5, 11)</f>
        <v>46033</v>
      </c>
      <c r="B17" s="4" t="str">
        <f t="shared" si="0"/>
        <v>日</v>
      </c>
      <c r="C17" s="37" t="str">
        <f>IFERROR(VLOOKUP(A17,HOL!$A:$B,2,FALSE),"")</f>
        <v/>
      </c>
      <c r="D17" s="93">
        <f>DATE($E$4+2018, $E$5, 11)</f>
        <v>46064</v>
      </c>
      <c r="E17" s="94" t="str">
        <f t="shared" si="1"/>
        <v>水</v>
      </c>
      <c r="F17" s="95" t="str">
        <f>IFERROR(VLOOKUP(D17,HOL!$A:$B,2,FALSE),"")</f>
        <v>建国記念日</v>
      </c>
      <c r="G17" s="42">
        <f>DATE($H$4+2018, $H$5, 11)</f>
        <v>46092</v>
      </c>
      <c r="H17" s="43" t="str">
        <f t="shared" si="2"/>
        <v>水</v>
      </c>
      <c r="I17" s="99" t="str">
        <f>IFERROR(VLOOKUP(G17,HOL!$A:$B,2,FALSE),"")</f>
        <v/>
      </c>
      <c r="J17" s="3">
        <f>DATE($K$4+2018, $K$5,11)</f>
        <v>46123</v>
      </c>
      <c r="K17" s="4" t="str">
        <f t="shared" si="3"/>
        <v>土</v>
      </c>
      <c r="L17" s="29" t="str">
        <f>IFERROR(VLOOKUP(J17,HOL!$A:$B,2,FALSE),"")</f>
        <v/>
      </c>
      <c r="M17" s="3">
        <f>DATE($N$4+2018, $N$5, 11)</f>
        <v>46153</v>
      </c>
      <c r="N17" s="4" t="str">
        <f t="shared" si="4"/>
        <v>月</v>
      </c>
      <c r="O17" s="82" t="str">
        <f>IFERROR(VLOOKUP(M17,HOL!$A:$B,2,FALSE),"")</f>
        <v/>
      </c>
      <c r="P17" s="42">
        <f>DATE($Q$4+2018, $Q$5, 11)</f>
        <v>46184</v>
      </c>
      <c r="Q17" s="43" t="str">
        <f t="shared" si="5"/>
        <v>木</v>
      </c>
      <c r="R17" s="44" t="str">
        <f>IFERROR(VLOOKUP(P17,HOL!$A:$B,2,FALSE),"")</f>
        <v/>
      </c>
      <c r="S17" s="3">
        <f>DATE($T$4+2018, $T$5,11)</f>
        <v>46214</v>
      </c>
      <c r="T17" s="4" t="str">
        <f t="shared" si="6"/>
        <v>土</v>
      </c>
      <c r="U17" s="101"/>
      <c r="V17" s="93">
        <f>DATE($W$4+2018, $W$5, 11)</f>
        <v>46245</v>
      </c>
      <c r="W17" s="94" t="str">
        <f t="shared" si="7"/>
        <v>火</v>
      </c>
      <c r="X17" s="90" t="str">
        <f>IFERROR(VLOOKUP(V17,HOL!$A:$B,2,FALSE),"")</f>
        <v>山の日</v>
      </c>
      <c r="Y17" s="3">
        <f>DATE($Z$4+2018, $Z$5, 11)</f>
        <v>46276</v>
      </c>
      <c r="Z17" s="4" t="str">
        <f t="shared" si="8"/>
        <v>金</v>
      </c>
      <c r="AA17" s="44"/>
    </row>
    <row r="18" spans="1:27" ht="21" customHeight="1" x14ac:dyDescent="0.15">
      <c r="A18" s="93">
        <f>DATE($B$4+2018, $B$5, 12)</f>
        <v>46034</v>
      </c>
      <c r="B18" s="94" t="str">
        <f t="shared" si="0"/>
        <v>月</v>
      </c>
      <c r="C18" s="95" t="str">
        <f>IFERROR(VLOOKUP(A18,HOL!$A:$B,2,FALSE),"")</f>
        <v>成人の日</v>
      </c>
      <c r="D18" s="42">
        <f>DATE($E$4+2018, $E$5, 12)</f>
        <v>46065</v>
      </c>
      <c r="E18" s="43" t="str">
        <f t="shared" si="1"/>
        <v>木</v>
      </c>
      <c r="F18" s="37" t="str">
        <f>IFERROR(VLOOKUP(D18,HOL!$A:$B,2,FALSE),"")</f>
        <v/>
      </c>
      <c r="G18" s="42">
        <f>DATE($H$4+2018, $H$5, 12)</f>
        <v>46093</v>
      </c>
      <c r="H18" s="43" t="str">
        <f t="shared" si="2"/>
        <v>木</v>
      </c>
      <c r="I18" s="99" t="str">
        <f>IFERROR(VLOOKUP(G18,HOL!$A:$B,2,FALSE),"")</f>
        <v/>
      </c>
      <c r="J18" s="56">
        <f>DATE($K$4+2018, $K$5, 12)</f>
        <v>46124</v>
      </c>
      <c r="K18" s="57" t="str">
        <f t="shared" si="3"/>
        <v>日</v>
      </c>
      <c r="L18" s="60" t="str">
        <f>IFERROR(VLOOKUP(J18,HOL!$A:$B,2,FALSE),"")</f>
        <v/>
      </c>
      <c r="M18" s="3">
        <f>DATE($N$4+2018, $N$5, 12)</f>
        <v>46154</v>
      </c>
      <c r="N18" s="4" t="str">
        <f t="shared" si="4"/>
        <v>火</v>
      </c>
      <c r="O18" s="52" t="str">
        <f>IFERROR(VLOOKUP(M18,HOL!$A:$B,2,FALSE),"")</f>
        <v/>
      </c>
      <c r="P18" s="42">
        <f>DATE($Q$4+2018, $Q$5, 12)</f>
        <v>46185</v>
      </c>
      <c r="Q18" s="43" t="str">
        <f t="shared" si="5"/>
        <v>金</v>
      </c>
      <c r="R18" s="44" t="str">
        <f>IFERROR(VLOOKUP(P18,HOL!$A:$B,2,FALSE),"")</f>
        <v/>
      </c>
      <c r="S18" s="3">
        <f>DATE($T$4+2018, $T$5, 12)</f>
        <v>46215</v>
      </c>
      <c r="T18" s="4" t="str">
        <f t="shared" si="6"/>
        <v>日</v>
      </c>
      <c r="U18" s="101"/>
      <c r="V18" s="3">
        <f>DATE($W$4+2018, $W$5, 12)</f>
        <v>46246</v>
      </c>
      <c r="W18" s="4" t="str">
        <f t="shared" si="7"/>
        <v>水</v>
      </c>
      <c r="X18" s="101"/>
      <c r="Y18" s="3">
        <f>DATE($Z$4+2018, $Z$5,12)</f>
        <v>46277</v>
      </c>
      <c r="Z18" s="4" t="str">
        <f t="shared" si="8"/>
        <v>土</v>
      </c>
      <c r="AA18" s="29"/>
    </row>
    <row r="19" spans="1:27" ht="21" customHeight="1" x14ac:dyDescent="0.15">
      <c r="A19" s="3">
        <f>DATE($B$4+2018, $B$5, 13)</f>
        <v>46035</v>
      </c>
      <c r="B19" s="4" t="str">
        <f t="shared" si="0"/>
        <v>火</v>
      </c>
      <c r="C19" s="84" t="str">
        <f>IFERROR(VLOOKUP(A19,HOL!$A:$B,2,FALSE),"")</f>
        <v/>
      </c>
      <c r="D19" s="42">
        <f>DATE($E$4+2018, $E$5, 13)</f>
        <v>46066</v>
      </c>
      <c r="E19" s="43" t="str">
        <f t="shared" si="1"/>
        <v>金</v>
      </c>
      <c r="F19" s="98" t="str">
        <f>IFERROR(VLOOKUP(D19,HOL!$A:$B,2,FALSE),"")</f>
        <v/>
      </c>
      <c r="G19" s="42">
        <f>DATE($H$4+2018, $H$5, 13)</f>
        <v>46094</v>
      </c>
      <c r="H19" s="43" t="str">
        <f t="shared" si="2"/>
        <v>金</v>
      </c>
      <c r="I19" s="99" t="str">
        <f>IFERROR(VLOOKUP(G19,HOL!$A:$B,2,FALSE),"")</f>
        <v/>
      </c>
      <c r="J19" s="3">
        <f>DATE($K$4+2018, $K$5, 13)</f>
        <v>46125</v>
      </c>
      <c r="K19" s="4" t="str">
        <f t="shared" si="3"/>
        <v>月</v>
      </c>
      <c r="L19" s="29" t="str">
        <f>IFERROR(VLOOKUP(J19,HOL!$A:$B,2,FALSE),"")</f>
        <v/>
      </c>
      <c r="M19" s="3">
        <f>DATE($N$4+2018, $N$5, 13)</f>
        <v>46155</v>
      </c>
      <c r="N19" s="4" t="str">
        <f t="shared" si="4"/>
        <v>水</v>
      </c>
      <c r="O19" s="52" t="str">
        <f>IFERROR(VLOOKUP(M19,HOL!$A:$B,2,FALSE),"")</f>
        <v/>
      </c>
      <c r="P19" s="42">
        <f>DATE($Q$4+2018, $Q$5, 13)</f>
        <v>46186</v>
      </c>
      <c r="Q19" s="43" t="str">
        <f t="shared" si="5"/>
        <v>土</v>
      </c>
      <c r="R19" s="44" t="str">
        <f>IFERROR(VLOOKUP(P19,HOL!$A:$B,2,FALSE),"")</f>
        <v/>
      </c>
      <c r="S19" s="3">
        <f>DATE($T$4+2018, $T$5,13)</f>
        <v>46216</v>
      </c>
      <c r="T19" s="4" t="str">
        <f t="shared" si="6"/>
        <v>月</v>
      </c>
      <c r="U19" s="101"/>
      <c r="V19" s="3">
        <f>DATE($W$4+2018, $W$5, 13)</f>
        <v>46247</v>
      </c>
      <c r="W19" s="4" t="str">
        <f t="shared" si="7"/>
        <v>木</v>
      </c>
      <c r="X19" s="37"/>
      <c r="Y19" s="3">
        <f>DATE($Z$4+2018, $Z$5, 13)</f>
        <v>46278</v>
      </c>
      <c r="Z19" s="4" t="str">
        <f t="shared" si="8"/>
        <v>日</v>
      </c>
      <c r="AA19" s="29"/>
    </row>
    <row r="20" spans="1:27" ht="21" customHeight="1" x14ac:dyDescent="0.15">
      <c r="A20" s="3">
        <f>DATE($B$4+2018, $B$5, 14)</f>
        <v>46036</v>
      </c>
      <c r="B20" s="4" t="str">
        <f t="shared" si="0"/>
        <v>水</v>
      </c>
      <c r="C20" s="98" t="str">
        <f>IFERROR(VLOOKUP(A20,HOL!$A:$B,2,FALSE),"")</f>
        <v/>
      </c>
      <c r="D20" s="42">
        <f>DATE($E$4+2018, $E$5, 14)</f>
        <v>46067</v>
      </c>
      <c r="E20" s="43" t="str">
        <f t="shared" si="1"/>
        <v>土</v>
      </c>
      <c r="F20" s="37" t="str">
        <f>IFERROR(VLOOKUP(D20,HOL!$A:$B,2,FALSE),"")</f>
        <v/>
      </c>
      <c r="G20" s="42">
        <f>DATE($H$4+2018, $H$5, 14)</f>
        <v>46095</v>
      </c>
      <c r="H20" s="43" t="str">
        <f t="shared" si="2"/>
        <v>土</v>
      </c>
      <c r="I20" s="44" t="str">
        <f>IFERROR(VLOOKUP(G20,HOL!$A:$B,2,FALSE),"")</f>
        <v/>
      </c>
      <c r="J20" s="3">
        <f>DATE($K$4+2018, $K$5, 14)</f>
        <v>46126</v>
      </c>
      <c r="K20" s="4" t="str">
        <f t="shared" si="3"/>
        <v>火</v>
      </c>
      <c r="L20" s="29" t="str">
        <f>IFERROR(VLOOKUP(J20,HOL!$A:$B,2,FALSE),"")</f>
        <v/>
      </c>
      <c r="M20" s="3">
        <f>DATE($N$4+2018, $N$5, 14)</f>
        <v>46156</v>
      </c>
      <c r="N20" s="4" t="str">
        <f t="shared" si="4"/>
        <v>木</v>
      </c>
      <c r="O20" s="82" t="str">
        <f>IFERROR(VLOOKUP(M20,HOL!$A:$B,2,FALSE),"")</f>
        <v/>
      </c>
      <c r="P20" s="42">
        <f>DATE($Q$4+2018, $Q$5, 14)</f>
        <v>46187</v>
      </c>
      <c r="Q20" s="43" t="str">
        <f t="shared" si="5"/>
        <v>日</v>
      </c>
      <c r="R20" s="36" t="str">
        <f>IFERROR(VLOOKUP(P20,HOL!$A:$B,2,FALSE),"")</f>
        <v/>
      </c>
      <c r="S20" s="3">
        <f>DATE($T$4+2018, $T$5, 14)</f>
        <v>46217</v>
      </c>
      <c r="T20" s="4" t="str">
        <f t="shared" si="6"/>
        <v>火</v>
      </c>
      <c r="U20" s="101"/>
      <c r="V20" s="3">
        <f>DATE($W$4+2018, $W$5, 14)</f>
        <v>46248</v>
      </c>
      <c r="W20" s="4" t="str">
        <f t="shared" si="7"/>
        <v>金</v>
      </c>
      <c r="X20" s="37"/>
      <c r="Y20" s="3">
        <f>DATE($Z$4+2018, $Z$5, 14)</f>
        <v>46279</v>
      </c>
      <c r="Z20" s="4" t="str">
        <f t="shared" si="8"/>
        <v>月</v>
      </c>
      <c r="AA20" s="29"/>
    </row>
    <row r="21" spans="1:27" ht="21" customHeight="1" x14ac:dyDescent="0.15">
      <c r="A21" s="3">
        <f>DATE($B$4+2018, $B$5, 15)</f>
        <v>46037</v>
      </c>
      <c r="B21" s="4" t="str">
        <f t="shared" si="0"/>
        <v>木</v>
      </c>
      <c r="C21" s="98" t="str">
        <f>IFERROR(VLOOKUP(A21,HOL!$A:$B,2,FALSE),"")</f>
        <v/>
      </c>
      <c r="D21" s="42">
        <f>DATE($E$4+2018, $E$5, 15)</f>
        <v>46068</v>
      </c>
      <c r="E21" s="43" t="str">
        <f t="shared" si="1"/>
        <v>日</v>
      </c>
      <c r="F21" s="37" t="str">
        <f>IFERROR(VLOOKUP(D21,HOL!$A:$B,2,FALSE),"")</f>
        <v/>
      </c>
      <c r="G21" s="42">
        <f>DATE($H$4+2018, $H$5, 15)</f>
        <v>46096</v>
      </c>
      <c r="H21" s="43" t="str">
        <f t="shared" si="2"/>
        <v>日</v>
      </c>
      <c r="I21" s="44" t="str">
        <f>IFERROR(VLOOKUP(G21,HOL!$A:$B,2,FALSE),"")</f>
        <v/>
      </c>
      <c r="J21" s="3">
        <f>DATE($K$4+2018, $K$5, 15)</f>
        <v>46127</v>
      </c>
      <c r="K21" s="4" t="str">
        <f t="shared" si="3"/>
        <v>水</v>
      </c>
      <c r="L21" s="37" t="str">
        <f>IFERROR(VLOOKUP(J21,HOL!$A:$B,2,FALSE),"")</f>
        <v/>
      </c>
      <c r="M21" s="3">
        <f>DATE($N$4+2018, $N$5, 15)</f>
        <v>46157</v>
      </c>
      <c r="N21" s="4" t="str">
        <f t="shared" si="4"/>
        <v>金</v>
      </c>
      <c r="O21" s="52" t="str">
        <f>IFERROR(VLOOKUP(M21,HOL!$A:$B,2,FALSE),"")</f>
        <v/>
      </c>
      <c r="P21" s="42">
        <f>DATE($Q$4+2018, $Q$5, 15)</f>
        <v>46188</v>
      </c>
      <c r="Q21" s="43" t="str">
        <f t="shared" si="5"/>
        <v>月</v>
      </c>
      <c r="R21" s="44" t="str">
        <f>IFERROR(VLOOKUP(P21,HOL!$A:$B,2,FALSE),"")</f>
        <v/>
      </c>
      <c r="S21" s="3">
        <f>DATE($T$4+2018, $T$5,15)</f>
        <v>46218</v>
      </c>
      <c r="T21" s="4" t="str">
        <f t="shared" si="6"/>
        <v>水</v>
      </c>
      <c r="U21" s="101"/>
      <c r="V21" s="3">
        <f>DATE($W$4+2018, $W$5, 15)</f>
        <v>46249</v>
      </c>
      <c r="W21" s="4" t="str">
        <f t="shared" si="7"/>
        <v>土</v>
      </c>
      <c r="X21" s="101"/>
      <c r="Y21" s="3">
        <f>DATE($Z$4+2018, $Z$5, 15)</f>
        <v>46280</v>
      </c>
      <c r="Z21" s="4" t="str">
        <f t="shared" si="8"/>
        <v>火</v>
      </c>
      <c r="AA21" s="29"/>
    </row>
    <row r="22" spans="1:27" ht="21" customHeight="1" x14ac:dyDescent="0.15">
      <c r="A22" s="3">
        <f>DATE($B$4+2018, $B$5, 16)</f>
        <v>46038</v>
      </c>
      <c r="B22" s="4" t="str">
        <f t="shared" si="0"/>
        <v>金</v>
      </c>
      <c r="C22" s="98" t="str">
        <f>IFERROR(VLOOKUP(A22,HOL!$A:$B,2,FALSE),"")</f>
        <v/>
      </c>
      <c r="D22" s="42">
        <f>DATE($E$4+2018, $E$5, 16)</f>
        <v>46069</v>
      </c>
      <c r="E22" s="43" t="str">
        <f t="shared" si="1"/>
        <v>月</v>
      </c>
      <c r="F22" s="37" t="str">
        <f>IFERROR(VLOOKUP(D22,HOL!$A:$B,2,FALSE),"")</f>
        <v/>
      </c>
      <c r="G22" s="42">
        <f>DATE($H$4+2018, $H$5, 16)</f>
        <v>46097</v>
      </c>
      <c r="H22" s="43" t="str">
        <f t="shared" si="2"/>
        <v>月</v>
      </c>
      <c r="I22" s="44" t="str">
        <f>IFERROR(VLOOKUP(G22,HOL!$A:$B,2,FALSE),"")</f>
        <v/>
      </c>
      <c r="J22" s="3">
        <f>DATE($K$4+2018, $K$5, 16)</f>
        <v>46128</v>
      </c>
      <c r="K22" s="4" t="str">
        <f t="shared" si="3"/>
        <v>木</v>
      </c>
      <c r="L22" s="37" t="str">
        <f>IFERROR(VLOOKUP(J22,HOL!$A:$B,2,FALSE),"")</f>
        <v/>
      </c>
      <c r="M22" s="3">
        <f>DATE($N$4+2018, $N$5, 16)</f>
        <v>46158</v>
      </c>
      <c r="N22" s="4" t="str">
        <f t="shared" si="4"/>
        <v>土</v>
      </c>
      <c r="O22" s="52" t="str">
        <f>IFERROR(VLOOKUP(M22,HOL!$A:$B,2,FALSE),"")</f>
        <v/>
      </c>
      <c r="P22" s="42">
        <f>DATE($Q$4+2018, $Q$5, 16)</f>
        <v>46189</v>
      </c>
      <c r="Q22" s="43" t="str">
        <f t="shared" si="5"/>
        <v>火</v>
      </c>
      <c r="R22" s="44" t="str">
        <f>IFERROR(VLOOKUP(P22,HOL!$A:$B,2,FALSE),"")</f>
        <v/>
      </c>
      <c r="S22" s="3">
        <f>DATE($T$4+2018, $T$5, 16)</f>
        <v>46219</v>
      </c>
      <c r="T22" s="4" t="str">
        <f t="shared" si="6"/>
        <v>木</v>
      </c>
      <c r="U22" s="37"/>
      <c r="V22" s="3">
        <f>DATE($W$4+2018, $W$5, 16)</f>
        <v>46250</v>
      </c>
      <c r="W22" s="4" t="str">
        <f t="shared" si="7"/>
        <v>日</v>
      </c>
      <c r="X22" s="101"/>
      <c r="Y22" s="3">
        <f>DATE($Z$4+2018, $Z$5, 16)</f>
        <v>46281</v>
      </c>
      <c r="Z22" s="4" t="str">
        <f t="shared" si="8"/>
        <v>水</v>
      </c>
      <c r="AA22" s="29"/>
    </row>
    <row r="23" spans="1:27" ht="21" customHeight="1" x14ac:dyDescent="0.15">
      <c r="A23" s="3">
        <f>DATE($B$4+2018, $B$5, 17)</f>
        <v>46039</v>
      </c>
      <c r="B23" s="4" t="str">
        <f t="shared" si="0"/>
        <v>土</v>
      </c>
      <c r="C23" s="37" t="str">
        <f>IFERROR(VLOOKUP(A23,HOL!$A:$B,2,FALSE),"")</f>
        <v/>
      </c>
      <c r="D23" s="42">
        <f>DATE($E$4+2018, $E$5, 17)</f>
        <v>46070</v>
      </c>
      <c r="E23" s="43" t="str">
        <f t="shared" si="1"/>
        <v>火</v>
      </c>
      <c r="F23" s="98" t="str">
        <f>IFERROR(VLOOKUP(D23,HOL!$A:$B,2,FALSE),"")</f>
        <v/>
      </c>
      <c r="G23" s="42">
        <f>DATE($H$4+2018, $H$5, 17)</f>
        <v>46098</v>
      </c>
      <c r="H23" s="43" t="str">
        <f t="shared" si="2"/>
        <v>火</v>
      </c>
      <c r="I23" s="99" t="str">
        <f>IFERROR(VLOOKUP(G23,HOL!$A:$B,2,FALSE),"")</f>
        <v/>
      </c>
      <c r="J23" s="3">
        <f>DATE($K$4+2018, $K$5, 17)</f>
        <v>46129</v>
      </c>
      <c r="K23" s="4" t="str">
        <f t="shared" si="3"/>
        <v>金</v>
      </c>
      <c r="L23" s="44" t="str">
        <f>IFERROR(VLOOKUP(J23,HOL!$A:$B,2,FALSE),"")</f>
        <v/>
      </c>
      <c r="M23" s="3">
        <f>DATE($N$4+2018, $N$5, 17)</f>
        <v>46159</v>
      </c>
      <c r="N23" s="4" t="str">
        <f t="shared" si="4"/>
        <v>日</v>
      </c>
      <c r="O23" s="52" t="str">
        <f>IFERROR(VLOOKUP(M23,HOL!$A:$B,2,FALSE),"")</f>
        <v/>
      </c>
      <c r="P23" s="42">
        <f>DATE($Q$4+2018, $Q$5, 17)</f>
        <v>46190</v>
      </c>
      <c r="Q23" s="43" t="str">
        <f t="shared" si="5"/>
        <v>水</v>
      </c>
      <c r="R23" s="44" t="str">
        <f>IFERROR(VLOOKUP(P23,HOL!$A:$B,2,FALSE),"")</f>
        <v/>
      </c>
      <c r="S23" s="3">
        <f>DATE($T$4+2018, $T$5, 17)</f>
        <v>46220</v>
      </c>
      <c r="T23" s="4" t="str">
        <f t="shared" si="6"/>
        <v>金</v>
      </c>
      <c r="U23" s="37"/>
      <c r="V23" s="3">
        <f>DATE($W$4+2018, $W$5, 17)</f>
        <v>46251</v>
      </c>
      <c r="W23" s="4" t="str">
        <f t="shared" si="7"/>
        <v>月</v>
      </c>
      <c r="X23" s="101"/>
      <c r="Y23" s="3">
        <f>DATE($Z$4+2018, $Z$5, 17)</f>
        <v>46282</v>
      </c>
      <c r="Z23" s="4" t="str">
        <f t="shared" si="8"/>
        <v>木</v>
      </c>
      <c r="AA23" s="44"/>
    </row>
    <row r="24" spans="1:27" ht="21" customHeight="1" x14ac:dyDescent="0.15">
      <c r="A24" s="3">
        <f>DATE($B$4+2018, $B$5, 18)</f>
        <v>46040</v>
      </c>
      <c r="B24" s="4" t="str">
        <f t="shared" si="0"/>
        <v>日</v>
      </c>
      <c r="C24" s="37" t="str">
        <f>IFERROR(VLOOKUP(A24,HOL!$A:$B,2,FALSE),"")</f>
        <v/>
      </c>
      <c r="D24" s="42">
        <f>DATE($E$4+2018, $E$5, 18)</f>
        <v>46071</v>
      </c>
      <c r="E24" s="43" t="str">
        <f t="shared" si="1"/>
        <v>水</v>
      </c>
      <c r="F24" s="98" t="str">
        <f>IFERROR(VLOOKUP(D24,HOL!$A:$B,2,FALSE),"")</f>
        <v/>
      </c>
      <c r="G24" s="42">
        <f>DATE($H$4+2018, $H$5, 18)</f>
        <v>46099</v>
      </c>
      <c r="H24" s="43" t="str">
        <f t="shared" si="2"/>
        <v>水</v>
      </c>
      <c r="I24" s="99" t="str">
        <f>IFERROR(VLOOKUP(G24,HOL!$A:$B,2,FALSE),"")</f>
        <v/>
      </c>
      <c r="J24" s="3">
        <f>DATE($K$4+2018, $K$5, 18)</f>
        <v>46130</v>
      </c>
      <c r="K24" s="4" t="str">
        <f t="shared" si="3"/>
        <v>土</v>
      </c>
      <c r="L24" s="29" t="str">
        <f>IFERROR(VLOOKUP(J24,HOL!$A:$B,2,FALSE),"")</f>
        <v/>
      </c>
      <c r="M24" s="3">
        <f>DATE($N$4+2018, $N$5, 18)</f>
        <v>46160</v>
      </c>
      <c r="N24" s="4" t="str">
        <f t="shared" si="4"/>
        <v>月</v>
      </c>
      <c r="O24" s="52" t="str">
        <f>IFERROR(VLOOKUP(M24,HOL!$A:$B,2,FALSE),"")</f>
        <v/>
      </c>
      <c r="P24" s="42">
        <f>DATE($Q$4+2018, $Q$5, 18)</f>
        <v>46191</v>
      </c>
      <c r="Q24" s="43" t="str">
        <f t="shared" si="5"/>
        <v>木</v>
      </c>
      <c r="R24" s="44" t="str">
        <f>IFERROR(VLOOKUP(P24,HOL!$A:$B,2,FALSE),"")</f>
        <v/>
      </c>
      <c r="S24" s="3">
        <f>DATE($T$4+2018, $T$5, 18)</f>
        <v>46221</v>
      </c>
      <c r="T24" s="4" t="str">
        <f t="shared" si="6"/>
        <v>土</v>
      </c>
      <c r="U24" s="101"/>
      <c r="V24" s="3">
        <f>DATE($W$4+2018, $W$5, 18)</f>
        <v>46252</v>
      </c>
      <c r="W24" s="4" t="str">
        <f t="shared" si="7"/>
        <v>火</v>
      </c>
      <c r="X24" s="101"/>
      <c r="Y24" s="3">
        <f>DATE($Z$4+2018, $Z$5, 18)</f>
        <v>46283</v>
      </c>
      <c r="Z24" s="4" t="str">
        <f t="shared" si="8"/>
        <v>金</v>
      </c>
      <c r="AA24" s="44"/>
    </row>
    <row r="25" spans="1:27" ht="21" customHeight="1" x14ac:dyDescent="0.15">
      <c r="A25" s="3">
        <f>DATE($B$4+2018, $B$5, 19)</f>
        <v>46041</v>
      </c>
      <c r="B25" s="4" t="str">
        <f t="shared" si="0"/>
        <v>月</v>
      </c>
      <c r="C25" s="37" t="str">
        <f>IFERROR(VLOOKUP(A25,HOL!$A:$B,2,FALSE),"")</f>
        <v/>
      </c>
      <c r="D25" s="42">
        <f>DATE($E$4+2018, $E$5, 19)</f>
        <v>46072</v>
      </c>
      <c r="E25" s="43" t="str">
        <f t="shared" si="1"/>
        <v>木</v>
      </c>
      <c r="F25" s="98" t="str">
        <f>IFERROR(VLOOKUP(D25,HOL!$A:$B,2,FALSE),"")</f>
        <v/>
      </c>
      <c r="G25" s="42">
        <f>DATE($H$4+2018, $H$5, 19)</f>
        <v>46100</v>
      </c>
      <c r="H25" s="43" t="str">
        <f t="shared" si="2"/>
        <v>木</v>
      </c>
      <c r="I25" s="99" t="str">
        <f>IFERROR(VLOOKUP(G25,HOL!$A:$B,2,FALSE),"")</f>
        <v/>
      </c>
      <c r="J25" s="3">
        <f>DATE($K$4+2018, $K$5, 19)</f>
        <v>46131</v>
      </c>
      <c r="K25" s="4" t="str">
        <f t="shared" si="3"/>
        <v>日</v>
      </c>
      <c r="L25" s="29" t="str">
        <f>IFERROR(VLOOKUP(J25,HOL!$A:$B,2,FALSE),"")</f>
        <v/>
      </c>
      <c r="M25" s="3">
        <f>DATE($N$4+2018, $N$5, 19)</f>
        <v>46161</v>
      </c>
      <c r="N25" s="4" t="str">
        <f t="shared" si="4"/>
        <v>火</v>
      </c>
      <c r="O25" s="52" t="str">
        <f>IFERROR(VLOOKUP(M25,HOL!$A:$B,2,FALSE),"")</f>
        <v/>
      </c>
      <c r="P25" s="42">
        <f>DATE($Q$4+2018, $Q$5, 19)</f>
        <v>46192</v>
      </c>
      <c r="Q25" s="43" t="str">
        <f t="shared" si="5"/>
        <v>金</v>
      </c>
      <c r="R25" s="44" t="str">
        <f>IFERROR(VLOOKUP(P25,HOL!$A:$B,2,FALSE),"")</f>
        <v/>
      </c>
      <c r="S25" s="3">
        <f>DATE($T$4+2018, $T$5, 19)</f>
        <v>46222</v>
      </c>
      <c r="T25" s="4" t="str">
        <f t="shared" si="6"/>
        <v>日</v>
      </c>
      <c r="U25" s="101"/>
      <c r="V25" s="3">
        <f>DATE($W$4+2018, $W$5, 19)</f>
        <v>46253</v>
      </c>
      <c r="W25" s="4" t="str">
        <f t="shared" si="7"/>
        <v>水</v>
      </c>
      <c r="X25" s="101"/>
      <c r="Y25" s="3">
        <f>DATE($Z$4+2018, $Z$5, 19)</f>
        <v>46284</v>
      </c>
      <c r="Z25" s="4" t="str">
        <f t="shared" si="8"/>
        <v>土</v>
      </c>
      <c r="AA25" s="44"/>
    </row>
    <row r="26" spans="1:27" ht="21" customHeight="1" x14ac:dyDescent="0.15">
      <c r="A26" s="3">
        <f>DATE($B$4+2018, $B$5, 20)</f>
        <v>46042</v>
      </c>
      <c r="B26" s="4" t="str">
        <f t="shared" si="0"/>
        <v>火</v>
      </c>
      <c r="C26" s="98" t="str">
        <f>IFERROR(VLOOKUP(A26,HOL!$A:$B,2,FALSE),"")</f>
        <v/>
      </c>
      <c r="D26" s="42">
        <f>DATE($E$4+2018, $E$5, 20)</f>
        <v>46073</v>
      </c>
      <c r="E26" s="43" t="str">
        <f t="shared" si="1"/>
        <v>金</v>
      </c>
      <c r="F26" s="98" t="str">
        <f>IFERROR(VLOOKUP(D26,HOL!$A:$B,2,FALSE),"")</f>
        <v/>
      </c>
      <c r="G26" s="93">
        <f>DATE($H$4+2018, $H$5, 20)</f>
        <v>46101</v>
      </c>
      <c r="H26" s="94" t="str">
        <f t="shared" si="2"/>
        <v>金</v>
      </c>
      <c r="I26" s="89" t="str">
        <f>IFERROR(VLOOKUP(G26,HOL!$A:$B,2,FALSE),"")</f>
        <v>春分の日</v>
      </c>
      <c r="J26" s="3">
        <f>DATE($K$4+2018, $K$5, 20)</f>
        <v>46132</v>
      </c>
      <c r="K26" s="4" t="str">
        <f t="shared" si="3"/>
        <v>月</v>
      </c>
      <c r="L26" s="29" t="str">
        <f>IFERROR(VLOOKUP(J26,HOL!$A:$B,2,FALSE),"")</f>
        <v/>
      </c>
      <c r="M26" s="3">
        <f>DATE($N$4+2018, $N$5, 20)</f>
        <v>46162</v>
      </c>
      <c r="N26" s="4" t="str">
        <f t="shared" si="4"/>
        <v>水</v>
      </c>
      <c r="O26" s="52" t="str">
        <f>IFERROR(VLOOKUP(M26,HOL!$A:$B,2,FALSE),"")</f>
        <v/>
      </c>
      <c r="P26" s="56">
        <f>DATE($Q$4+2018, $Q$5, 20)</f>
        <v>46193</v>
      </c>
      <c r="Q26" s="57" t="str">
        <f t="shared" si="5"/>
        <v>土</v>
      </c>
      <c r="R26" s="60" t="str">
        <f>IFERROR(VLOOKUP(P26,HOL!$A:$B,2,FALSE),"")</f>
        <v/>
      </c>
      <c r="S26" s="93">
        <f>DATE($T$4+2018, $T$5, 20)</f>
        <v>46223</v>
      </c>
      <c r="T26" s="94" t="str">
        <f t="shared" si="6"/>
        <v>月</v>
      </c>
      <c r="U26" s="90" t="str">
        <f>IFERROR(VLOOKUP(S26,HOL!$A:$B,2,FALSE),"")</f>
        <v>海の日</v>
      </c>
      <c r="V26" s="3">
        <f>DATE($W$4+2018, $W$5, 20)</f>
        <v>46254</v>
      </c>
      <c r="W26" s="4" t="str">
        <f t="shared" si="7"/>
        <v>木</v>
      </c>
      <c r="X26" s="37"/>
      <c r="Y26" s="3">
        <f>DATE($Z$4+2018, $Z$5, 20)</f>
        <v>46285</v>
      </c>
      <c r="Z26" s="4" t="str">
        <f t="shared" si="8"/>
        <v>日</v>
      </c>
      <c r="AA26" s="29"/>
    </row>
    <row r="27" spans="1:27" ht="21" customHeight="1" x14ac:dyDescent="0.15">
      <c r="A27" s="3">
        <f>DATE($B$4+2018, $B$5, 21)</f>
        <v>46043</v>
      </c>
      <c r="B27" s="4" t="str">
        <f t="shared" si="0"/>
        <v>水</v>
      </c>
      <c r="C27" s="98" t="str">
        <f>IFERROR(VLOOKUP(A27,HOL!$A:$B,2,FALSE),"")</f>
        <v/>
      </c>
      <c r="D27" s="42">
        <f>DATE($E$4+2018, $E$5, 21)</f>
        <v>46074</v>
      </c>
      <c r="E27" s="43" t="str">
        <f t="shared" si="1"/>
        <v>土</v>
      </c>
      <c r="F27" s="37" t="str">
        <f>IFERROR(VLOOKUP(D27,HOL!$A:$B,2,FALSE),"")</f>
        <v/>
      </c>
      <c r="G27" s="42">
        <f>DATE($H$4+2018, $H$5, 21)</f>
        <v>46102</v>
      </c>
      <c r="H27" s="43" t="str">
        <f t="shared" si="2"/>
        <v>土</v>
      </c>
      <c r="I27" s="44" t="str">
        <f>IFERROR(VLOOKUP(G27,HOL!$A:$B,2,FALSE),"")</f>
        <v/>
      </c>
      <c r="J27" s="3">
        <f>DATE($K$4+2018, $K$5,21)</f>
        <v>46133</v>
      </c>
      <c r="K27" s="4" t="str">
        <f t="shared" si="3"/>
        <v>火</v>
      </c>
      <c r="L27" s="37" t="str">
        <f>IFERROR(VLOOKUP(J27,HOL!$A:$B,2,FALSE),"")</f>
        <v/>
      </c>
      <c r="M27" s="3">
        <f>DATE($N$4+2018, $N$5,21)</f>
        <v>46163</v>
      </c>
      <c r="N27" s="4" t="str">
        <f t="shared" si="4"/>
        <v>木</v>
      </c>
      <c r="O27" s="82" t="str">
        <f>IFERROR(VLOOKUP(M27,HOL!$A:$B,2,FALSE),"")</f>
        <v/>
      </c>
      <c r="P27" s="42">
        <f>DATE($Q$4+2018, $Q$5, 21)</f>
        <v>46194</v>
      </c>
      <c r="Q27" s="43" t="str">
        <f t="shared" si="5"/>
        <v>日</v>
      </c>
      <c r="R27" s="44" t="str">
        <f>IFERROR(VLOOKUP(P27,HOL!$A:$B,2,FALSE),"")</f>
        <v/>
      </c>
      <c r="S27" s="3">
        <f>DATE($T$4+2018, $T$5, 21)</f>
        <v>46224</v>
      </c>
      <c r="T27" s="4" t="str">
        <f t="shared" si="6"/>
        <v>火</v>
      </c>
      <c r="U27" s="101"/>
      <c r="V27" s="3">
        <f>DATE($W$4+2018, $W$5, 21)</f>
        <v>46255</v>
      </c>
      <c r="W27" s="4" t="str">
        <f t="shared" si="7"/>
        <v>金</v>
      </c>
      <c r="X27" s="37"/>
      <c r="Y27" s="93">
        <f>DATE($Z$4+2018, $Z$5, 21)</f>
        <v>46286</v>
      </c>
      <c r="Z27" s="94" t="str">
        <f t="shared" si="8"/>
        <v>月</v>
      </c>
      <c r="AA27" s="104" t="str">
        <f>IFERROR(VLOOKUP(Y27,HOL!$A:$B,2,FALSE),"")</f>
        <v>敬老の日</v>
      </c>
    </row>
    <row r="28" spans="1:27" ht="21" customHeight="1" x14ac:dyDescent="0.15">
      <c r="A28" s="3">
        <f>DATE($B$4+2018, $B$5, 22)</f>
        <v>46044</v>
      </c>
      <c r="B28" s="4" t="str">
        <f t="shared" si="0"/>
        <v>木</v>
      </c>
      <c r="C28" s="98" t="str">
        <f>IFERROR(VLOOKUP(A28,HOL!$A:$B,2,FALSE),"")</f>
        <v/>
      </c>
      <c r="D28" s="79">
        <f>DATE($E$4+2018, $E$5, 22)</f>
        <v>46075</v>
      </c>
      <c r="E28" s="83" t="str">
        <f t="shared" si="1"/>
        <v>日</v>
      </c>
      <c r="F28" s="72" t="str">
        <f>IFERROR(VLOOKUP(D28,HOL!$A:$B,2,FALSE),"")</f>
        <v>天皇誕生日</v>
      </c>
      <c r="G28" s="42">
        <f>DATE($H$4+2018, $H$5, 22)</f>
        <v>46103</v>
      </c>
      <c r="H28" s="43" t="str">
        <f t="shared" si="2"/>
        <v>日</v>
      </c>
      <c r="I28" s="44" t="str">
        <f>IFERROR(VLOOKUP(G28,HOL!$A:$B,2,FALSE),"")</f>
        <v/>
      </c>
      <c r="J28" s="3">
        <f>DATE($K$4+2018, $K$5, 22)</f>
        <v>46134</v>
      </c>
      <c r="K28" s="4" t="str">
        <f t="shared" si="3"/>
        <v>水</v>
      </c>
      <c r="L28" s="37" t="str">
        <f>IFERROR(VLOOKUP(J28,HOL!$A:$B,2,FALSE),"")</f>
        <v/>
      </c>
      <c r="M28" s="3">
        <f>DATE($N$4+2018, $N$5, 22)</f>
        <v>46164</v>
      </c>
      <c r="N28" s="4" t="str">
        <f t="shared" si="4"/>
        <v>金</v>
      </c>
      <c r="O28" s="52" t="str">
        <f>IFERROR(VLOOKUP(M28,HOL!$A:$B,2,FALSE),"")</f>
        <v/>
      </c>
      <c r="P28" s="42">
        <f>DATE($Q$4+2018, $Q$5, 22)</f>
        <v>46195</v>
      </c>
      <c r="Q28" s="43" t="str">
        <f t="shared" si="5"/>
        <v>月</v>
      </c>
      <c r="R28" s="44" t="str">
        <f>IFERROR(VLOOKUP(P28,HOL!$A:$B,2,FALSE),"")</f>
        <v/>
      </c>
      <c r="S28" s="3">
        <f>DATE($T$4+2018, $T$5, 22)</f>
        <v>46225</v>
      </c>
      <c r="T28" s="4" t="str">
        <f t="shared" si="6"/>
        <v>水</v>
      </c>
      <c r="U28" s="101"/>
      <c r="V28" s="3">
        <f>DATE($W$4+2018, $W$5, 22)</f>
        <v>46256</v>
      </c>
      <c r="W28" s="4" t="str">
        <f t="shared" si="7"/>
        <v>土</v>
      </c>
      <c r="X28" s="101"/>
      <c r="Y28" s="93">
        <f>DATE($Z$4+2018, $Z$5, 22)</f>
        <v>46287</v>
      </c>
      <c r="Z28" s="94" t="str">
        <f t="shared" si="8"/>
        <v>火</v>
      </c>
      <c r="AA28" s="89" t="str">
        <f>IFERROR(VLOOKUP(Y28,HOL!$A:$B,2,FALSE),"")</f>
        <v>国民の休日</v>
      </c>
    </row>
    <row r="29" spans="1:27" ht="21" customHeight="1" x14ac:dyDescent="0.15">
      <c r="A29" s="3">
        <f>DATE($B$4+2018, $B$5, 23)</f>
        <v>46045</v>
      </c>
      <c r="B29" s="4" t="str">
        <f t="shared" si="0"/>
        <v>金</v>
      </c>
      <c r="C29" s="98" t="str">
        <f>IFERROR(VLOOKUP(A29,HOL!$A:$B,2,FALSE),"")</f>
        <v/>
      </c>
      <c r="D29" s="56">
        <f>DATE($E$4+2018, $E$5, 23)</f>
        <v>46076</v>
      </c>
      <c r="E29" s="57" t="str">
        <f t="shared" si="1"/>
        <v>月</v>
      </c>
      <c r="F29" s="58" t="str">
        <f>IFERROR(VLOOKUP(D29,HOL!$A:$B,2,FALSE),"")</f>
        <v>振替休日</v>
      </c>
      <c r="G29" s="42">
        <f>DATE($H$4+2018, $H$5, 23)</f>
        <v>46104</v>
      </c>
      <c r="H29" s="43" t="str">
        <f t="shared" si="2"/>
        <v>月</v>
      </c>
      <c r="I29" s="44" t="str">
        <f>IFERROR(VLOOKUP(G29,HOL!$A:$B,2,FALSE),"")</f>
        <v/>
      </c>
      <c r="J29" s="3">
        <f>DATE($K$4+2018, $K$5, 23)</f>
        <v>46135</v>
      </c>
      <c r="K29" s="4" t="str">
        <f t="shared" si="3"/>
        <v>木</v>
      </c>
      <c r="L29" s="37" t="str">
        <f>IFERROR(VLOOKUP(J29,HOL!$A:$B,2,FALSE),"")</f>
        <v/>
      </c>
      <c r="M29" s="56">
        <f>DATE($N$4+2018, $N$5, 23)</f>
        <v>46165</v>
      </c>
      <c r="N29" s="4" t="str">
        <f t="shared" si="4"/>
        <v>土</v>
      </c>
      <c r="O29" s="59" t="str">
        <f>IFERROR(VLOOKUP(M29,HOL!$A:$B,2,FALSE),"")</f>
        <v/>
      </c>
      <c r="P29" s="42">
        <f>DATE($Q$4+2018, $Q$5, 23)</f>
        <v>46196</v>
      </c>
      <c r="Q29" s="43" t="str">
        <f t="shared" si="5"/>
        <v>火</v>
      </c>
      <c r="R29" s="44" t="str">
        <f>IFERROR(VLOOKUP(P29,HOL!$A:$B,2,FALSE),"")</f>
        <v/>
      </c>
      <c r="S29" s="3">
        <f>DATE($T$4+2018, $T$5, 23)</f>
        <v>46226</v>
      </c>
      <c r="T29" s="4" t="str">
        <f t="shared" si="6"/>
        <v>木</v>
      </c>
      <c r="U29" s="37"/>
      <c r="V29" s="3">
        <f>DATE($W$4+2018, $W$5, 23)</f>
        <v>46257</v>
      </c>
      <c r="W29" s="4" t="str">
        <f t="shared" si="7"/>
        <v>日</v>
      </c>
      <c r="X29" s="101"/>
      <c r="Y29" s="93">
        <f>DATE($Z$4+2018, $Z$5, 23)</f>
        <v>46288</v>
      </c>
      <c r="Z29" s="94" t="str">
        <f t="shared" si="8"/>
        <v>水</v>
      </c>
      <c r="AA29" s="104" t="str">
        <f>IFERROR(VLOOKUP(Y29,HOL!$A:$B,2,FALSE),"")</f>
        <v>秋分の日</v>
      </c>
    </row>
    <row r="30" spans="1:27" ht="21" customHeight="1" x14ac:dyDescent="0.15">
      <c r="A30" s="3">
        <f>DATE($B$4+2018, $B$5, 24)</f>
        <v>46046</v>
      </c>
      <c r="B30" s="4" t="str">
        <f t="shared" si="0"/>
        <v>土</v>
      </c>
      <c r="C30" s="37" t="str">
        <f>IFERROR(VLOOKUP(A30,HOL!$A:$B,2,FALSE),"")</f>
        <v/>
      </c>
      <c r="D30" s="3">
        <f>DATE($E$4+2018, $E$5, 24)</f>
        <v>46077</v>
      </c>
      <c r="E30" s="4" t="str">
        <f t="shared" si="1"/>
        <v>火</v>
      </c>
      <c r="F30" s="84" t="str">
        <f>IFERROR(VLOOKUP(D30,HOL!$A:$B,2,FALSE),"")</f>
        <v/>
      </c>
      <c r="G30" s="42">
        <f>DATE($H$4+2018, $H$5, 24)</f>
        <v>46105</v>
      </c>
      <c r="H30" s="43" t="str">
        <f t="shared" si="2"/>
        <v>火</v>
      </c>
      <c r="I30" s="99" t="str">
        <f>IFERROR(VLOOKUP(G30,HOL!$A:$B,2,FALSE),"")</f>
        <v/>
      </c>
      <c r="J30" s="3">
        <f>DATE($K$4+2018, $K$5, 24)</f>
        <v>46136</v>
      </c>
      <c r="K30" s="4" t="str">
        <f t="shared" si="3"/>
        <v>金</v>
      </c>
      <c r="L30" s="72" t="str">
        <f>IFERROR(VLOOKUP(J30,HOL!$A:$B,2,FALSE),"")</f>
        <v/>
      </c>
      <c r="M30" s="62">
        <f>DATE($N$4+2018, $N$5, 24)</f>
        <v>46166</v>
      </c>
      <c r="N30" s="4" t="str">
        <f t="shared" si="4"/>
        <v>日</v>
      </c>
      <c r="O30" s="52" t="str">
        <f>IFERROR(VLOOKUP(M30,HOL!$A:$B,2,FALSE),"")</f>
        <v/>
      </c>
      <c r="P30" s="42">
        <f>DATE($Q$4+2018, $Q$5, 24)</f>
        <v>46197</v>
      </c>
      <c r="Q30" s="43" t="str">
        <f t="shared" si="5"/>
        <v>水</v>
      </c>
      <c r="R30" s="44" t="str">
        <f>IFERROR(VLOOKUP(P30,HOL!$A:$B,2,FALSE),"")</f>
        <v/>
      </c>
      <c r="S30" s="3">
        <f>DATE($T$4+2018, $T$5, 24)</f>
        <v>46227</v>
      </c>
      <c r="T30" s="4" t="str">
        <f t="shared" si="6"/>
        <v>金</v>
      </c>
      <c r="U30" s="101"/>
      <c r="V30" s="3">
        <f>DATE($W$4+2018, $W$5, 24)</f>
        <v>46258</v>
      </c>
      <c r="W30" s="4" t="str">
        <f t="shared" si="7"/>
        <v>月</v>
      </c>
      <c r="X30" s="101"/>
      <c r="Y30" s="3">
        <f>DATE($Z$4+2018, $Z$5, 24)</f>
        <v>46289</v>
      </c>
      <c r="Z30" s="4" t="str">
        <f t="shared" si="8"/>
        <v>木</v>
      </c>
      <c r="AA30" s="44"/>
    </row>
    <row r="31" spans="1:27" ht="21" customHeight="1" x14ac:dyDescent="0.15">
      <c r="A31" s="3">
        <f>DATE($B$4+2018, $B$5, 25)</f>
        <v>46047</v>
      </c>
      <c r="B31" s="4" t="str">
        <f t="shared" si="0"/>
        <v>日</v>
      </c>
      <c r="C31" s="37" t="str">
        <f>IFERROR(VLOOKUP(A31,HOL!$A:$B,2,FALSE),"")</f>
        <v/>
      </c>
      <c r="D31" s="42">
        <f>DATE($E$4+2018, $E$5, 25)</f>
        <v>46078</v>
      </c>
      <c r="E31" s="43" t="str">
        <f t="shared" si="1"/>
        <v>水</v>
      </c>
      <c r="F31" s="98" t="str">
        <f>IFERROR(VLOOKUP(D31,HOL!$A:$B,2,FALSE),"")</f>
        <v/>
      </c>
      <c r="G31" s="42">
        <f>DATE($H$4+2018, $H$5, 25)</f>
        <v>46106</v>
      </c>
      <c r="H31" s="43" t="str">
        <f t="shared" si="2"/>
        <v>水</v>
      </c>
      <c r="I31" s="99" t="str">
        <f>IFERROR(VLOOKUP(G31,HOL!$A:$B,2,FALSE),"")</f>
        <v/>
      </c>
      <c r="J31" s="3">
        <f>DATE($K$4+2018, $K$5, 25)</f>
        <v>46137</v>
      </c>
      <c r="K31" s="4" t="str">
        <f t="shared" si="3"/>
        <v>土</v>
      </c>
      <c r="L31" s="29" t="str">
        <f>IFERROR(VLOOKUP(J31,HOL!$A:$B,2,FALSE),"")</f>
        <v/>
      </c>
      <c r="M31" s="3">
        <f>DATE($N$4+2018, $N$5,25)</f>
        <v>46167</v>
      </c>
      <c r="N31" s="4" t="str">
        <f t="shared" si="4"/>
        <v>月</v>
      </c>
      <c r="O31" s="52" t="str">
        <f>IFERROR(VLOOKUP(M31,HOL!$A:$B,2,FALSE),"")</f>
        <v/>
      </c>
      <c r="P31" s="42">
        <f>DATE($Q$4+2018, $Q$5, 25)</f>
        <v>46198</v>
      </c>
      <c r="Q31" s="43" t="str">
        <f t="shared" si="5"/>
        <v>木</v>
      </c>
      <c r="R31" s="44" t="str">
        <f>IFERROR(VLOOKUP(P31,HOL!$A:$B,2,FALSE),"")</f>
        <v/>
      </c>
      <c r="S31" s="3">
        <f>DATE($T$4+2018, $T$5, 25)</f>
        <v>46228</v>
      </c>
      <c r="T31" s="4" t="str">
        <f t="shared" si="6"/>
        <v>土</v>
      </c>
      <c r="U31" s="101"/>
      <c r="V31" s="3">
        <f>DATE($W$4+2018, $W$5, 25)</f>
        <v>46259</v>
      </c>
      <c r="W31" s="4" t="str">
        <f t="shared" si="7"/>
        <v>火</v>
      </c>
      <c r="X31" s="101"/>
      <c r="Y31" s="3">
        <f>DATE($Z$4+2018, $Z$5, 25)</f>
        <v>46290</v>
      </c>
      <c r="Z31" s="4" t="str">
        <f t="shared" si="8"/>
        <v>金</v>
      </c>
      <c r="AA31" s="44"/>
    </row>
    <row r="32" spans="1:27" ht="21" customHeight="1" x14ac:dyDescent="0.15">
      <c r="A32" s="3">
        <f>DATE($B$4+2018, $B$5, 26)</f>
        <v>46048</v>
      </c>
      <c r="B32" s="4" t="str">
        <f t="shared" si="0"/>
        <v>月</v>
      </c>
      <c r="C32" s="37" t="str">
        <f>IFERROR(VLOOKUP(A32,HOL!$A:$B,2,FALSE),"")</f>
        <v/>
      </c>
      <c r="D32" s="42">
        <f>DATE($E$4+2018, $E$5, 26)</f>
        <v>46079</v>
      </c>
      <c r="E32" s="43" t="str">
        <f t="shared" si="1"/>
        <v>木</v>
      </c>
      <c r="F32" s="98" t="str">
        <f>IFERROR(VLOOKUP(D32,HOL!$A:$B,2,FALSE),"")</f>
        <v/>
      </c>
      <c r="G32" s="42">
        <f>DATE($H$4+2018, $H$5, 26)</f>
        <v>46107</v>
      </c>
      <c r="H32" s="43" t="str">
        <f t="shared" si="2"/>
        <v>木</v>
      </c>
      <c r="I32" s="99" t="str">
        <f>IFERROR(VLOOKUP(G32,HOL!$A:$B,2,FALSE),"")</f>
        <v/>
      </c>
      <c r="J32" s="3">
        <f>DATE($K$4+2018, $K$5, 26)</f>
        <v>46138</v>
      </c>
      <c r="K32" s="4" t="str">
        <f t="shared" si="3"/>
        <v>日</v>
      </c>
      <c r="L32" s="29" t="str">
        <f>IFERROR(VLOOKUP(J32,HOL!$A:$B,2,FALSE),"")</f>
        <v/>
      </c>
      <c r="M32" s="3">
        <f>DATE($N$4+2018, $N$5, 26)</f>
        <v>46168</v>
      </c>
      <c r="N32" s="4" t="str">
        <f t="shared" si="4"/>
        <v>火</v>
      </c>
      <c r="O32" s="52" t="str">
        <f>IFERROR(VLOOKUP(M32,HOL!$A:$B,2,FALSE),"")</f>
        <v/>
      </c>
      <c r="P32" s="42">
        <f>DATE($Q$4+2018, $Q$5, 26)</f>
        <v>46199</v>
      </c>
      <c r="Q32" s="43" t="str">
        <f t="shared" si="5"/>
        <v>金</v>
      </c>
      <c r="R32" s="44" t="str">
        <f>IFERROR(VLOOKUP(P32,HOL!$A:$B,2,FALSE),"")</f>
        <v/>
      </c>
      <c r="S32" s="3">
        <f>DATE($T$4+2018, $T$5, 26)</f>
        <v>46229</v>
      </c>
      <c r="T32" s="4" t="str">
        <f t="shared" si="6"/>
        <v>日</v>
      </c>
      <c r="U32" s="101"/>
      <c r="V32" s="3">
        <f>DATE($W$4+2018, $W$5, 26)</f>
        <v>46260</v>
      </c>
      <c r="W32" s="4" t="str">
        <f t="shared" si="7"/>
        <v>水</v>
      </c>
      <c r="X32" s="101"/>
      <c r="Y32" s="3">
        <f>DATE($Z$4+2018, $Z$5, 26)</f>
        <v>46291</v>
      </c>
      <c r="Z32" s="4" t="str">
        <f t="shared" si="8"/>
        <v>土</v>
      </c>
      <c r="AA32" s="29"/>
    </row>
    <row r="33" spans="1:27" ht="21" customHeight="1" x14ac:dyDescent="0.15">
      <c r="A33" s="3">
        <f>DATE($B$4+2018, $B$5, 27)</f>
        <v>46049</v>
      </c>
      <c r="B33" s="4" t="str">
        <f t="shared" si="0"/>
        <v>火</v>
      </c>
      <c r="C33" s="98" t="str">
        <f>IFERROR(VLOOKUP(A33,HOL!$A:$B,2,FALSE),"")</f>
        <v/>
      </c>
      <c r="D33" s="42">
        <f>DATE($E$4+2018, $E$5, 27)</f>
        <v>46080</v>
      </c>
      <c r="E33" s="43" t="str">
        <f t="shared" si="1"/>
        <v>金</v>
      </c>
      <c r="F33" s="98" t="str">
        <f>IFERROR(VLOOKUP(D33,HOL!$A:$B,2,FALSE),"")</f>
        <v/>
      </c>
      <c r="G33" s="42">
        <f>DATE($H$4+2018, $H$5, 27)</f>
        <v>46108</v>
      </c>
      <c r="H33" s="43" t="str">
        <f t="shared" si="2"/>
        <v>金</v>
      </c>
      <c r="I33" s="99" t="str">
        <f>IFERROR(VLOOKUP(G33,HOL!$A:$B,2,FALSE),"")</f>
        <v/>
      </c>
      <c r="J33" s="3">
        <f>DATE($K$4+2018, $K$5, 27)</f>
        <v>46139</v>
      </c>
      <c r="K33" s="4" t="str">
        <f t="shared" si="3"/>
        <v>月</v>
      </c>
      <c r="L33" s="29" t="str">
        <f>IFERROR(VLOOKUP(J33,HOL!$A:$B,2,FALSE),"")</f>
        <v/>
      </c>
      <c r="M33" s="3">
        <f>DATE($N$4+2018, $N$5, 27)</f>
        <v>46169</v>
      </c>
      <c r="N33" s="4" t="str">
        <f t="shared" si="4"/>
        <v>水</v>
      </c>
      <c r="O33" s="52" t="str">
        <f>IFERROR(VLOOKUP(M33,HOL!$A:$B,2,FALSE),"")</f>
        <v/>
      </c>
      <c r="P33" s="42">
        <f>DATE($Q$4+2018, $Q$5, 27)</f>
        <v>46200</v>
      </c>
      <c r="Q33" s="43" t="str">
        <f t="shared" si="5"/>
        <v>土</v>
      </c>
      <c r="R33" s="44" t="str">
        <f>IFERROR(VLOOKUP(P33,HOL!$A:$B,2,FALSE),"")</f>
        <v/>
      </c>
      <c r="S33" s="3">
        <f>DATE($T$4+2018, $T$5, 27)</f>
        <v>46230</v>
      </c>
      <c r="T33" s="4" t="str">
        <f t="shared" si="6"/>
        <v>月</v>
      </c>
      <c r="U33" s="101"/>
      <c r="V33" s="3">
        <f>DATE($W$4+2018, $W$5, 27)</f>
        <v>46261</v>
      </c>
      <c r="W33" s="4" t="str">
        <f t="shared" si="7"/>
        <v>木</v>
      </c>
      <c r="X33" s="37"/>
      <c r="Y33" s="3">
        <f>DATE($Z$4+2018, $Z$5, 27)</f>
        <v>46292</v>
      </c>
      <c r="Z33" s="4" t="str">
        <f t="shared" si="8"/>
        <v>日</v>
      </c>
      <c r="AA33" s="29"/>
    </row>
    <row r="34" spans="1:27" ht="21" customHeight="1" x14ac:dyDescent="0.15">
      <c r="A34" s="3">
        <f>DATE($B$4+2018, $B$5, 28)</f>
        <v>46050</v>
      </c>
      <c r="B34" s="4" t="str">
        <f t="shared" si="0"/>
        <v>水</v>
      </c>
      <c r="C34" s="98" t="str">
        <f>IFERROR(VLOOKUP(A34,HOL!$A:$B,2,FALSE),"")</f>
        <v/>
      </c>
      <c r="D34" s="42">
        <f>DATE($E$4+2018, $E$5, 28)</f>
        <v>46081</v>
      </c>
      <c r="E34" s="43" t="str">
        <f t="shared" si="1"/>
        <v>土</v>
      </c>
      <c r="F34" s="37" t="str">
        <f>IFERROR(VLOOKUP(D34,HOL!$A:$B,2,FALSE),"")</f>
        <v/>
      </c>
      <c r="G34" s="42">
        <f>DATE($H$4+2018, $H$5, 28)</f>
        <v>46109</v>
      </c>
      <c r="H34" s="43" t="str">
        <f t="shared" si="2"/>
        <v>土</v>
      </c>
      <c r="I34" s="44" t="str">
        <f>IFERROR(VLOOKUP(G34,HOL!$A:$B,2,FALSE),"")</f>
        <v/>
      </c>
      <c r="J34" s="3">
        <f>DATE($K$4+2018, $K$5, 28)</f>
        <v>46140</v>
      </c>
      <c r="K34" s="4" t="str">
        <f t="shared" si="3"/>
        <v>火</v>
      </c>
      <c r="L34" s="37" t="str">
        <f>IFERROR(VLOOKUP(J34,HOL!$A:$B,2,FALSE),"")</f>
        <v/>
      </c>
      <c r="M34" s="3">
        <f>DATE($N$4+2018, $N$5, 28)</f>
        <v>46170</v>
      </c>
      <c r="N34" s="4" t="str">
        <f t="shared" si="4"/>
        <v>木</v>
      </c>
      <c r="O34" s="82" t="str">
        <f>IFERROR(VLOOKUP(M34,HOL!$A:$B,2,FALSE),"")</f>
        <v/>
      </c>
      <c r="P34" s="42">
        <f>DATE($Q$4+2018, $Q$5, 28)</f>
        <v>46201</v>
      </c>
      <c r="Q34" s="43" t="str">
        <f t="shared" si="5"/>
        <v>日</v>
      </c>
      <c r="R34" s="36" t="str">
        <f>IFERROR(VLOOKUP(P34,HOL!$A:$B,2,FALSE),"")</f>
        <v/>
      </c>
      <c r="S34" s="3">
        <f>DATE($T$4+2018, $T$5, 28)</f>
        <v>46231</v>
      </c>
      <c r="T34" s="4" t="str">
        <f t="shared" si="6"/>
        <v>火</v>
      </c>
      <c r="U34" s="101"/>
      <c r="V34" s="3">
        <f>DATE($W$4+2018, $W$5, 28)</f>
        <v>46262</v>
      </c>
      <c r="W34" s="4" t="str">
        <f t="shared" si="7"/>
        <v>金</v>
      </c>
      <c r="X34" s="37"/>
      <c r="Y34" s="3">
        <f>DATE($Z$4+2018, $Z$5, 28)</f>
        <v>46293</v>
      </c>
      <c r="Z34" s="4" t="str">
        <f t="shared" si="8"/>
        <v>月</v>
      </c>
      <c r="AA34" s="29"/>
    </row>
    <row r="35" spans="1:27" ht="21" customHeight="1" x14ac:dyDescent="0.15">
      <c r="A35" s="3">
        <f>IF(MONTH(DATE($B$4+2018, $B$5, 29))=$B$5, DATE($B$4+2018, $B$5, 29), "")</f>
        <v>46051</v>
      </c>
      <c r="B35" s="4" t="str">
        <f t="shared" si="0"/>
        <v>木</v>
      </c>
      <c r="C35" s="98" t="str">
        <f>IFERROR(VLOOKUP(A35,HOL!$A:$B,2,FALSE),"")</f>
        <v/>
      </c>
      <c r="D35" s="42" t="str">
        <f>IF(MONTH(DATE($E$4+2018, $E$5, 29))=$E$5, DATE($E$4+2018, $E$5, 29), "")</f>
        <v/>
      </c>
      <c r="E35" s="43" t="str">
        <f t="shared" si="1"/>
        <v/>
      </c>
      <c r="F35" s="37" t="str">
        <f>IFERROR(VLOOKUP(D35,HOL!$A:$B,2,FALSE),"")</f>
        <v/>
      </c>
      <c r="G35" s="93">
        <f>IF(MONTH(DATE($H$4+2018, $H$5, 29))=$H$5, DATE($H$4+2018, $H$5, 29), "")</f>
        <v>46110</v>
      </c>
      <c r="H35" s="94" t="str">
        <f t="shared" si="2"/>
        <v>日</v>
      </c>
      <c r="I35" s="89" t="str">
        <f>IFERROR(VLOOKUP(G35,HOL!$A:$B,2,FALSE),"")</f>
        <v/>
      </c>
      <c r="J35" s="93">
        <f>IF(MONTH(DATE($K$4+2018, $K$5, 29))=$K$5, DATE($K$4+2018, $K$5, 29), "")</f>
        <v>46141</v>
      </c>
      <c r="K35" s="94" t="str">
        <f>IF(J35&lt;&gt;"",IF(WEEKDAY(J35)=1,"日",IF(WEEKDAY(J35)=2,"月",IF(WEEKDAY(J35)=3,"火",IF(WEEKDAY(J35)=4,"水",IF(WEEKDAY(J35)=5,"木",IF(WEEKDAY(J35)=6,"金","土")))))),"")</f>
        <v>水</v>
      </c>
      <c r="L35" s="95" t="str">
        <f>IFERROR(VLOOKUP(J35,HOL!$A:$B,2,FALSE),"")</f>
        <v>昭和の日</v>
      </c>
      <c r="M35" s="3">
        <f>IF(MONTH(DATE($N$4+2018, $N$5, 29))=$N$5, DATE($N$4+2018, $N$5, 29), "")</f>
        <v>46171</v>
      </c>
      <c r="N35" s="4" t="str">
        <f t="shared" si="4"/>
        <v>金</v>
      </c>
      <c r="O35" s="52" t="str">
        <f>IFERROR(VLOOKUP(M35,HOL!$A:$B,2,FALSE),"")</f>
        <v/>
      </c>
      <c r="P35" s="42">
        <f>IF(MONTH(DATE($Q$4+2018, $Q$5, 29))=$Q$5, DATE($Q$4+2018, $Q$5, 29), "")</f>
        <v>46202</v>
      </c>
      <c r="Q35" s="43" t="str">
        <f t="shared" si="5"/>
        <v>月</v>
      </c>
      <c r="R35" s="44" t="str">
        <f>IFERROR(VLOOKUP(P35,HOL!$A:$B,2,FALSE),"")</f>
        <v/>
      </c>
      <c r="S35" s="3">
        <f>IF(MONTH(DATE($T$4+2018, $T$5, 29))=$T$5, DATE($T$4+2018, $T$5, 29), "")</f>
        <v>46232</v>
      </c>
      <c r="T35" s="4" t="str">
        <f t="shared" si="6"/>
        <v>水</v>
      </c>
      <c r="U35" s="101"/>
      <c r="V35" s="3">
        <f>DATE($W$4+2018, $W$5, 29)</f>
        <v>46263</v>
      </c>
      <c r="W35" s="4" t="str">
        <f t="shared" si="7"/>
        <v>土</v>
      </c>
      <c r="X35" s="101"/>
      <c r="Y35" s="3">
        <f>IF(MONTH(DATE($Z$4+2018, $Z$5, 29))=$Z$5, DATE($Z$4+2018, $Z$5, 29), "")</f>
        <v>46294</v>
      </c>
      <c r="Z35" s="4" t="str">
        <f t="shared" si="8"/>
        <v>火</v>
      </c>
      <c r="AA35" s="29"/>
    </row>
    <row r="36" spans="1:27" ht="21" customHeight="1" x14ac:dyDescent="0.15">
      <c r="A36" s="3">
        <f>IF(MONTH(DATE($B$4+2018, $B$5, 30))=$B$5, DATE($B$4+2018, $B$5, 30), "")</f>
        <v>46052</v>
      </c>
      <c r="B36" s="4" t="str">
        <f t="shared" si="0"/>
        <v>金</v>
      </c>
      <c r="C36" s="98" t="str">
        <f>IFERROR(VLOOKUP(A36,HOL!$A:$B,2,FALSE),"")</f>
        <v/>
      </c>
      <c r="D36" s="42" t="str">
        <f>IF(MONTH(DATE($E$4+2018, $E$5, 30))=$E$5, DATE($E$4+2018, $E$5, 30), "")</f>
        <v/>
      </c>
      <c r="E36" s="43" t="str">
        <f t="shared" si="1"/>
        <v/>
      </c>
      <c r="F36" s="37" t="str">
        <f>IFERROR(VLOOKUP(D36,HOL!$A:$B,2,FALSE),"")</f>
        <v/>
      </c>
      <c r="G36" s="3">
        <f>IF(MONTH(DATE($H$4+2018, $H$5, 30))=$H$5, DATE($H$4+2018, $H$5, 30), "")</f>
        <v>46111</v>
      </c>
      <c r="H36" s="4" t="str">
        <f t="shared" si="2"/>
        <v>月</v>
      </c>
      <c r="I36" s="96" t="str">
        <f>IFERROR(VLOOKUP(G36,HOL!$A:$B,2,FALSE),"")</f>
        <v/>
      </c>
      <c r="J36" s="3">
        <f>IF(MONTH(DATE($K$4+2018, $K$5, 29))=$K$5, DATE($K$4+2018, $K$5,30), "")</f>
        <v>46142</v>
      </c>
      <c r="K36" s="4" t="str">
        <f t="shared" ref="K36:K37" si="9">IF(J36&lt;&gt;"",IF(WEEKDAY(J36)=1,"日",IF(WEEKDAY(J36)=2,"月",IF(WEEKDAY(J36)=3,"火",IF(WEEKDAY(J36)=4,"水",IF(WEEKDAY(J36)=5,"木",IF(WEEKDAY(J36)=6,"金","土")))))),"")</f>
        <v>木</v>
      </c>
      <c r="L36" s="37" t="str">
        <f>IFERROR(VLOOKUP(J36,HOL!$A:$B,2,FALSE),"")</f>
        <v/>
      </c>
      <c r="M36" s="3">
        <f>IF(MONTH(DATE($N$4+2018, $N$5, 30))=$N$5, DATE($N$4+2018, $N$5, 30), "")</f>
        <v>46172</v>
      </c>
      <c r="N36" s="4" t="str">
        <f t="shared" si="4"/>
        <v>土</v>
      </c>
      <c r="O36" s="52" t="str">
        <f>IFERROR(VLOOKUP(M36,HOL!$A:$B,2,FALSE),"")</f>
        <v/>
      </c>
      <c r="P36" s="42">
        <f>IF(MONTH(DATE($Q$4+2018, $Q$5, 30))=$Q$5, DATE($Q$4+2018, $Q$5, 30), "")</f>
        <v>46203</v>
      </c>
      <c r="Q36" s="43" t="str">
        <f t="shared" si="5"/>
        <v>火</v>
      </c>
      <c r="R36" s="44" t="str">
        <f>IFERROR(VLOOKUP(P36,HOL!$A:$B,2,FALSE),"")</f>
        <v/>
      </c>
      <c r="S36" s="3">
        <f>IF(MONTH(DATE($T$4+2018, $T$5, 30))=$T$5, DATE($T$4+2018, $T$5, 30), "")</f>
        <v>46233</v>
      </c>
      <c r="T36" s="4" t="str">
        <f t="shared" si="6"/>
        <v>木</v>
      </c>
      <c r="U36" s="37"/>
      <c r="V36" s="3">
        <f>IF(MONTH(DATE($W$4+2018, $W$5, 30))=$W$5, DATE($W$4+2018, $W$5, 30), "")</f>
        <v>46264</v>
      </c>
      <c r="W36" s="4" t="str">
        <f t="shared" si="7"/>
        <v>日</v>
      </c>
      <c r="X36" s="101"/>
      <c r="Y36" s="3">
        <f>IF(MONTH(DATE($Z$4+2018, $Z$5, 30))=$Z$5, DATE($Z$4+2018, $Z$5, 30), "")</f>
        <v>46295</v>
      </c>
      <c r="Z36" s="4" t="str">
        <f t="shared" si="8"/>
        <v>水</v>
      </c>
      <c r="AA36" s="29"/>
    </row>
    <row r="37" spans="1:27" ht="21" customHeight="1" thickBot="1" x14ac:dyDescent="0.2">
      <c r="A37" s="5">
        <f>IF(MONTH(DATE($B$4+2018, $B$5, 31))=$B$5, DATE($B$4+2018, $B$5, 31), "")</f>
        <v>46053</v>
      </c>
      <c r="B37" s="6" t="str">
        <f t="shared" si="0"/>
        <v>土</v>
      </c>
      <c r="C37" s="45" t="str">
        <f>IFERROR(VLOOKUP(A37,HOL!$A:$B,2,FALSE),"")</f>
        <v/>
      </c>
      <c r="D37" s="46" t="str">
        <f>IF(MONTH(DATE($E$4+2018, $E$5, 31))=$E$5, DATE($E$4+2018, $E$5, 31), "")</f>
        <v/>
      </c>
      <c r="E37" s="47" t="str">
        <f t="shared" si="1"/>
        <v/>
      </c>
      <c r="F37" s="45"/>
      <c r="G37" s="5">
        <f>IF(MONTH(DATE($H$4+2018, $H$5, 31))=$H$5, DATE($H$4+2018, $H$5, 31), "")</f>
        <v>46112</v>
      </c>
      <c r="H37" s="6" t="str">
        <f t="shared" si="2"/>
        <v>火</v>
      </c>
      <c r="I37" s="105" t="str">
        <f>IFERROR(VLOOKUP(G37,HOL!$A:$B,2,FALSE),"")</f>
        <v/>
      </c>
      <c r="J37" s="46" t="str">
        <f>IF(MONTH(DATE($Q$4+2018, $Q$5, 31))=$Q$5, DATE($Q$4+2018, $Q$5, 31), "")</f>
        <v/>
      </c>
      <c r="K37" s="47" t="str">
        <f t="shared" si="9"/>
        <v/>
      </c>
      <c r="L37" s="48" t="str">
        <f>IFERROR(VLOOKUP(J37,HOL!$A:$B,2,FALSE),"")</f>
        <v/>
      </c>
      <c r="M37" s="5">
        <f>IF(MONTH(DATE($N$4+2018, $N$5, 31))=$N$5, DATE($N$4+2018, $N$5, 31), "")</f>
        <v>46173</v>
      </c>
      <c r="N37" s="6" t="str">
        <f t="shared" si="4"/>
        <v>日</v>
      </c>
      <c r="O37" s="53" t="str">
        <f>IFERROR(VLOOKUP(M37,HOL!$A:$B,2,FALSE),"")</f>
        <v/>
      </c>
      <c r="P37" s="46" t="str">
        <f>IF(MONTH(DATE($Q$4+2018, $Q$5, 31))=$Q$5, DATE($Q$4+2018, $Q$5, 31), "")</f>
        <v/>
      </c>
      <c r="Q37" s="47" t="str">
        <f t="shared" si="5"/>
        <v/>
      </c>
      <c r="R37" s="48" t="str">
        <f>IFERROR(VLOOKUP(P37,HOL!$A:$B,2,FALSE),"")</f>
        <v/>
      </c>
      <c r="S37" s="5">
        <f>IF(MONTH(DATE($T$4+2018, $T$5, 31))=$T$5, DATE($T$4+2018, $T$5, 31), "")</f>
        <v>46234</v>
      </c>
      <c r="T37" s="6" t="str">
        <f t="shared" si="6"/>
        <v>金</v>
      </c>
      <c r="U37" s="45"/>
      <c r="V37" s="5">
        <f>IF(MONTH(DATE($W$4+2018, $W$5, 31))=$W$5, DATE($W$4+2018, $W$5, 31), "")</f>
        <v>46265</v>
      </c>
      <c r="W37" s="6" t="str">
        <f t="shared" si="7"/>
        <v>月</v>
      </c>
      <c r="X37" s="102"/>
      <c r="Y37" s="5" t="str">
        <f>IF(MONTH(DATE($Z$4+2018, $Z$5, 31))=$Z$5, DATE($Z$4+2018, $Z$5, 31), "")</f>
        <v/>
      </c>
      <c r="Z37" s="6" t="str">
        <f t="shared" si="8"/>
        <v/>
      </c>
      <c r="AA37" s="48"/>
    </row>
    <row r="38" spans="1:27" x14ac:dyDescent="0.15">
      <c r="D38" s="30" t="s">
        <v>27</v>
      </c>
      <c r="F38" s="9"/>
      <c r="I38" s="9"/>
      <c r="M38" s="30" t="s">
        <v>27</v>
      </c>
      <c r="N38" s="16"/>
      <c r="O38" s="16"/>
      <c r="R38" s="9"/>
      <c r="S38" s="17"/>
      <c r="T38" s="18"/>
      <c r="U38" s="27"/>
      <c r="V38" s="30" t="s">
        <v>27</v>
      </c>
      <c r="Y38" s="28"/>
      <c r="AA38" s="28"/>
    </row>
    <row r="39" spans="1:27" s="30" customFormat="1" ht="14.25" x14ac:dyDescent="0.15">
      <c r="A39" s="11"/>
      <c r="D39" s="34" t="s">
        <v>31</v>
      </c>
      <c r="M39" s="34" t="s">
        <v>28</v>
      </c>
      <c r="N39" s="16"/>
      <c r="O39" s="16"/>
      <c r="S39" s="11"/>
      <c r="V39" s="34" t="s">
        <v>29</v>
      </c>
    </row>
    <row r="40" spans="1:27" s="30" customFormat="1" ht="14.25" x14ac:dyDescent="0.15">
      <c r="A40" s="11"/>
      <c r="D40" s="34" t="s">
        <v>30</v>
      </c>
      <c r="M40" s="34"/>
      <c r="S40" s="11"/>
      <c r="V40" s="34" t="s">
        <v>30</v>
      </c>
    </row>
    <row r="41" spans="1:27" s="30" customFormat="1" x14ac:dyDescent="0.15">
      <c r="A41" s="11"/>
    </row>
    <row r="42" spans="1:27" x14ac:dyDescent="0.15">
      <c r="B42" s="9"/>
      <c r="C42" s="30"/>
      <c r="K42" s="64"/>
    </row>
    <row r="43" spans="1:27" x14ac:dyDescent="0.15">
      <c r="B43" s="9"/>
      <c r="C43" s="28"/>
    </row>
  </sheetData>
  <phoneticPr fontId="1"/>
  <conditionalFormatting sqref="A7:C37">
    <cfRule type="expression" dxfId="63" priority="70">
      <formula>$B7="日"</formula>
    </cfRule>
    <cfRule type="expression" dxfId="62" priority="79">
      <formula>$B7="土"</formula>
    </cfRule>
  </conditionalFormatting>
  <conditionalFormatting sqref="D7:F37">
    <cfRule type="expression" dxfId="61" priority="68">
      <formula>$E7="日"</formula>
    </cfRule>
    <cfRule type="expression" dxfId="60" priority="80">
      <formula>$E7="土"</formula>
    </cfRule>
  </conditionalFormatting>
  <conditionalFormatting sqref="G7:I37">
    <cfRule type="expression" dxfId="59" priority="66">
      <formula>$H7="日"</formula>
    </cfRule>
    <cfRule type="expression" dxfId="58" priority="81">
      <formula>$H7="土"</formula>
    </cfRule>
  </conditionalFormatting>
  <conditionalFormatting sqref="J10:L12 J17:L20 J13:K16 J24:L26 J21:K23 J31:L33 J27:K30 J34:K36 J7:K9">
    <cfRule type="expression" dxfId="57" priority="64">
      <formula>$K7="日"</formula>
    </cfRule>
    <cfRule type="expression" dxfId="56" priority="84">
      <formula>$K7="土"</formula>
    </cfRule>
  </conditionalFormatting>
  <conditionalFormatting sqref="P6:R37">
    <cfRule type="expression" dxfId="55" priority="60">
      <formula>$Q6="日"</formula>
    </cfRule>
    <cfRule type="expression" dxfId="54" priority="82">
      <formula>$Q6="土"</formula>
    </cfRule>
  </conditionalFormatting>
  <conditionalFormatting sqref="M7:O7 M16:M37 O14:O37 M8:M14 O8:O9 N8:N37">
    <cfRule type="expression" dxfId="53" priority="62">
      <formula>$N7="日"</formula>
    </cfRule>
    <cfRule type="expression" dxfId="52" priority="83">
      <formula>$N7="土"</formula>
    </cfRule>
  </conditionalFormatting>
  <conditionalFormatting sqref="L13:L15">
    <cfRule type="expression" dxfId="51" priority="57">
      <formula>$B13="日"</formula>
    </cfRule>
    <cfRule type="expression" dxfId="50" priority="58">
      <formula>$B13="土"</formula>
    </cfRule>
  </conditionalFormatting>
  <conditionalFormatting sqref="L21:L22">
    <cfRule type="expression" dxfId="49" priority="54">
      <formula>$B21="日"</formula>
    </cfRule>
    <cfRule type="expression" dxfId="48" priority="55">
      <formula>$B21="土"</formula>
    </cfRule>
  </conditionalFormatting>
  <conditionalFormatting sqref="L27:L30">
    <cfRule type="expression" dxfId="47" priority="51">
      <formula>$B27="日"</formula>
    </cfRule>
    <cfRule type="expression" dxfId="46" priority="52">
      <formula>$B27="土"</formula>
    </cfRule>
  </conditionalFormatting>
  <conditionalFormatting sqref="L34:L36">
    <cfRule type="expression" dxfId="45" priority="48">
      <formula>$B34="日"</formula>
    </cfRule>
    <cfRule type="expression" dxfId="44" priority="49">
      <formula>$B34="土"</formula>
    </cfRule>
  </conditionalFormatting>
  <conditionalFormatting sqref="O10:O11">
    <cfRule type="expression" dxfId="43" priority="45">
      <formula>$H10="日"</formula>
    </cfRule>
    <cfRule type="expression" dxfId="42" priority="46">
      <formula>$H10="土"</formula>
    </cfRule>
  </conditionalFormatting>
  <conditionalFormatting sqref="O13">
    <cfRule type="expression" dxfId="41" priority="42">
      <formula>$N13="日"</formula>
    </cfRule>
    <cfRule type="expression" dxfId="40" priority="43">
      <formula>$N13="土"</formula>
    </cfRule>
  </conditionalFormatting>
  <conditionalFormatting sqref="M15">
    <cfRule type="expression" dxfId="39" priority="39">
      <formula>$Q15="日"</formula>
    </cfRule>
    <cfRule type="expression" dxfId="38" priority="40">
      <formula>$Q15="土"</formula>
    </cfRule>
  </conditionalFormatting>
  <conditionalFormatting sqref="L7:L9">
    <cfRule type="expression" dxfId="37" priority="36">
      <formula>$AC7="日"</formula>
    </cfRule>
    <cfRule type="expression" dxfId="36" priority="37">
      <formula>$AC7="土"</formula>
    </cfRule>
  </conditionalFormatting>
  <conditionalFormatting sqref="L16">
    <cfRule type="expression" dxfId="35" priority="33">
      <formula>$H16="日"</formula>
    </cfRule>
    <cfRule type="expression" dxfId="34" priority="34">
      <formula>$H16="土"</formula>
    </cfRule>
  </conditionalFormatting>
  <conditionalFormatting sqref="L23">
    <cfRule type="expression" dxfId="33" priority="30">
      <formula>$H23="日"</formula>
    </cfRule>
    <cfRule type="expression" dxfId="32" priority="31">
      <formula>$H23="土"</formula>
    </cfRule>
  </conditionalFormatting>
  <conditionalFormatting sqref="J37:L37">
    <cfRule type="expression" dxfId="31" priority="27">
      <formula>$Q37="日"</formula>
    </cfRule>
    <cfRule type="expression" dxfId="30" priority="28">
      <formula>$Q37="土"</formula>
    </cfRule>
  </conditionalFormatting>
  <conditionalFormatting sqref="S7:U25 S27:U37 S26:T26">
    <cfRule type="expression" dxfId="29" priority="8">
      <formula>$T7="日"</formula>
    </cfRule>
    <cfRule type="expression" dxfId="28" priority="9">
      <formula>$T7="土"</formula>
    </cfRule>
  </conditionalFormatting>
  <conditionalFormatting sqref="V7:X16 V18:X37 V17:W17">
    <cfRule type="expression" dxfId="27" priority="6">
      <formula>$W7="日"</formula>
    </cfRule>
    <cfRule type="expression" dxfId="26" priority="10">
      <formula>$W7="土"</formula>
    </cfRule>
  </conditionalFormatting>
  <conditionalFormatting sqref="Y7:AA26 Y30:AA37 Y27:Z29">
    <cfRule type="expression" dxfId="25" priority="4">
      <formula>$Z7="日"</formula>
    </cfRule>
    <cfRule type="expression" dxfId="24" priority="11">
      <formula>$Z7="土"</formula>
    </cfRule>
  </conditionalFormatting>
  <conditionalFormatting sqref="AA28">
    <cfRule type="expression" dxfId="23" priority="2">
      <formula>$H28="日"</formula>
    </cfRule>
    <cfRule type="expression" dxfId="22" priority="3">
      <formula>$H28="土"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9" id="{F4C35D89-03A8-4B1E-8DB0-A6A036C241C4}">
            <xm:f>COUNTIF(HOL!$A$1:$A$52,$A7)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A7:C37</xm:sqref>
        </x14:conditionalFormatting>
        <x14:conditionalFormatting xmlns:xm="http://schemas.microsoft.com/office/excel/2006/main">
          <x14:cfRule type="expression" priority="67" id="{EAE11B00-0CD3-4C32-8FBA-273C55305B47}">
            <xm:f>COUNTIF(HOL!$A$1:$A$52,$D7)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D7:F37</xm:sqref>
        </x14:conditionalFormatting>
        <x14:conditionalFormatting xmlns:xm="http://schemas.microsoft.com/office/excel/2006/main">
          <x14:cfRule type="expression" priority="65" id="{4CBCEA18-48AD-45B5-9B7B-A1BAFEA3D02A}">
            <xm:f>COUNTIF(HOL!$A$1:$A$52,$G7)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G7:I37</xm:sqref>
        </x14:conditionalFormatting>
        <x14:conditionalFormatting xmlns:xm="http://schemas.microsoft.com/office/excel/2006/main">
          <x14:cfRule type="expression" priority="59" id="{41C065B9-7AEC-4572-A9B6-8482B60B8261}">
            <xm:f>COUNTIF(HOL!$A$1:$A$52,$P7)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P7:R37</xm:sqref>
        </x14:conditionalFormatting>
        <x14:conditionalFormatting xmlns:xm="http://schemas.microsoft.com/office/excel/2006/main">
          <x14:cfRule type="expression" priority="61" id="{76C97C6F-26DD-4F8E-B2D1-3C0CFB68C7BE}">
            <xm:f>COUNTIF(HOL!$A$1:$A$93,$M7)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M7:O7 M16:M37 O14:O37 M8:M14 O8:O9 N8:N37</xm:sqref>
        </x14:conditionalFormatting>
        <x14:conditionalFormatting xmlns:xm="http://schemas.microsoft.com/office/excel/2006/main">
          <x14:cfRule type="expression" priority="63" id="{44C333F9-8B3B-44DC-B113-6F023A5C273A}">
            <xm:f>COUNTIF(HOL!$A$1:$A$52,$J7)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J10:L12 J17:L20 J13:K16 J24:L26 J21:K23 J31:L33 J27:K30 J34:K36 J7:K9</xm:sqref>
        </x14:conditionalFormatting>
        <x14:conditionalFormatting xmlns:xm="http://schemas.microsoft.com/office/excel/2006/main">
          <x14:cfRule type="expression" priority="56" id="{E0025E27-16A5-42DB-897D-63252077B306}">
            <xm:f>COUNTIF(HOL!$A$1:$A$52,$A13)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L13:L15</xm:sqref>
        </x14:conditionalFormatting>
        <x14:conditionalFormatting xmlns:xm="http://schemas.microsoft.com/office/excel/2006/main">
          <x14:cfRule type="expression" priority="53" id="{69279445-4CCA-40B1-87D1-FC902B86C35B}">
            <xm:f>COUNTIF(HOL!$A$1:$A$52,$A21)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L21:L22</xm:sqref>
        </x14:conditionalFormatting>
        <x14:conditionalFormatting xmlns:xm="http://schemas.microsoft.com/office/excel/2006/main">
          <x14:cfRule type="expression" priority="50" id="{5A88A651-52E4-4F12-800C-42BE24AA6B61}">
            <xm:f>COUNTIF(HOL!$A$1:$A$52,$A27)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L27:L30</xm:sqref>
        </x14:conditionalFormatting>
        <x14:conditionalFormatting xmlns:xm="http://schemas.microsoft.com/office/excel/2006/main">
          <x14:cfRule type="expression" priority="47" id="{5510B459-E17A-455C-8CE5-C6447EFDEDF6}">
            <xm:f>COUNTIF(HOL!$A$1:$A$91,$A34)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L34:L36</xm:sqref>
        </x14:conditionalFormatting>
        <x14:conditionalFormatting xmlns:xm="http://schemas.microsoft.com/office/excel/2006/main">
          <x14:cfRule type="expression" priority="44" id="{44169A19-8F2B-4600-B2D1-C679EEB5CE45}">
            <xm:f>COUNTIF(HOL!$A$1:$A$71,$G10)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O10:O11</xm:sqref>
        </x14:conditionalFormatting>
        <x14:conditionalFormatting xmlns:xm="http://schemas.microsoft.com/office/excel/2006/main">
          <x14:cfRule type="expression" priority="41" id="{48DBDFA3-B279-45B0-B300-32759AE34795}">
            <xm:f>COUNTIF(HOL!$A$1:$A$71,$M13)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expression" priority="38" id="{D56B3AE2-CA72-477F-A2FA-7EDF829F89B2}">
            <xm:f>COUNTIF(HOL!$A$1:$A$71,$P15)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M15</xm:sqref>
        </x14:conditionalFormatting>
        <x14:conditionalFormatting xmlns:xm="http://schemas.microsoft.com/office/excel/2006/main">
          <x14:cfRule type="expression" priority="35" id="{CE4C0E6A-6405-480A-9737-108FB80E544E}">
            <xm:f>COUNTIF('\\Cl-flsv12w\群馬支部（各課）\求職者支援課\●求職者支援制度（移動しない）\☆☆令和０６年度認定申請\【03 HP申請案内up】\第２四半期\[（資料２-1）カレンダー（日程確認用A3で作成).xlsx]HOL'!#REF!,$AB7)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L7:L9</xm:sqref>
        </x14:conditionalFormatting>
        <x14:conditionalFormatting xmlns:xm="http://schemas.microsoft.com/office/excel/2006/main">
          <x14:cfRule type="expression" priority="32" id="{D18A76DA-D3BD-440D-9C3D-91E85E437A65}">
            <xm:f>COUNTIF(HOL!$A$1:$A$52,$G16)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L16</xm:sqref>
        </x14:conditionalFormatting>
        <x14:conditionalFormatting xmlns:xm="http://schemas.microsoft.com/office/excel/2006/main">
          <x14:cfRule type="expression" priority="29" id="{EF009CE0-2BCC-4202-B9A9-78E57350F110}">
            <xm:f>COUNTIF(HOL!$A$1:$A$52,$G23)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26" id="{CBBC86CB-1F8C-436A-A848-F827448D9E66}">
            <xm:f>COUNTIF(HOL!$A$1:$A$52,$P37)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J37:L37</xm:sqref>
        </x14:conditionalFormatting>
        <x14:conditionalFormatting xmlns:xm="http://schemas.microsoft.com/office/excel/2006/main">
          <x14:cfRule type="expression" priority="7" id="{E4A35055-1C0F-4DA9-9710-BED9558FE037}">
            <xm:f>COUNTIF('\\Cl-flsv12w\群馬支部（各課）\求職者支援課\●求職者支援制度（移動しない）\☆☆令和０６年度認定申請\【03 HP申請案内up】\第４四半期\２－１　実際に使用する案内・資料\[（資料２-１①）カレンダー（日程確認用A3で作成).xlsx]HOL'!#REF!,$S7)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S7:U25 S27:U37 S26:T26</xm:sqref>
        </x14:conditionalFormatting>
        <x14:conditionalFormatting xmlns:xm="http://schemas.microsoft.com/office/excel/2006/main">
          <x14:cfRule type="expression" priority="5" id="{7F4E60D3-9119-4DBB-AA6E-39313CEA6655}">
            <xm:f>COUNTIF('\\Cl-flsv12w\群馬支部（各課）\求職者支援課\●求職者支援制度（移動しない）\☆☆令和０６年度認定申請\【03 HP申請案内up】\第４四半期\２－１　実際に使用する案内・資料\[（資料２-１①）カレンダー（日程確認用A3で作成).xlsx]HOL'!#REF!,$V7)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V7:X16 V18:X37 V17:W17</xm:sqref>
        </x14:conditionalFormatting>
        <x14:conditionalFormatting xmlns:xm="http://schemas.microsoft.com/office/excel/2006/main">
          <x14:cfRule type="expression" priority="12" id="{910BDE5C-622B-4578-A2EB-03111837BA95}">
            <xm:f>COUNTIF('\\Cl-flsv12w\群馬支部（各課）\求職者支援課\●求職者支援制度（移動しない）\☆☆令和０６年度認定申請\【03 HP申請案内up】\第４四半期\２－１　実際に使用する案内・資料\[（資料２-１①）カレンダー（日程確認用A3で作成).xlsx]HOL'!#REF!,$Y7)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Y7:AA8</xm:sqref>
        </x14:conditionalFormatting>
        <x14:conditionalFormatting xmlns:xm="http://schemas.microsoft.com/office/excel/2006/main">
          <x14:cfRule type="expression" priority="13" id="{9B109E13-FF78-498E-BBC2-C4C863375FF9}">
            <xm:f>COUNTIF('\\Cl-flsv12w\群馬支部（各課）\求職者支援課\●求職者支援制度（移動しない）\☆☆令和０６年度認定申請\【03 HP申請案内up】\第４四半期\２－１　実際に使用する案内・資料\[（資料２-１①）カレンダー（日程確認用A3で作成).xlsx]HOL'!#REF!,$Y9)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Y9:AA26 Y30:AA37 Y27:Z29</xm:sqref>
        </x14:conditionalFormatting>
        <x14:conditionalFormatting xmlns:xm="http://schemas.microsoft.com/office/excel/2006/main">
          <x14:cfRule type="expression" priority="1" id="{C98964BF-CC94-491C-9222-C29EAA3D78D6}">
            <xm:f>COUNTIF(HOL!$A$1:$A$71,$G28)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AA28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"/>
  <sheetViews>
    <sheetView topLeftCell="A55" workbookViewId="0">
      <selection activeCell="C84" sqref="C84"/>
    </sheetView>
  </sheetViews>
  <sheetFormatPr defaultRowHeight="13.5" x14ac:dyDescent="0.15"/>
  <cols>
    <col min="1" max="1" width="11.625" customWidth="1"/>
    <col min="2" max="2" width="20.125" customWidth="1"/>
  </cols>
  <sheetData>
    <row r="1" spans="1:2" x14ac:dyDescent="0.15">
      <c r="A1" t="s">
        <v>22</v>
      </c>
    </row>
    <row r="2" spans="1:2" x14ac:dyDescent="0.15">
      <c r="A2" s="19">
        <v>44927</v>
      </c>
      <c r="B2" t="s">
        <v>13</v>
      </c>
    </row>
    <row r="3" spans="1:2" x14ac:dyDescent="0.15">
      <c r="A3" s="19">
        <v>44928</v>
      </c>
      <c r="B3" t="s">
        <v>24</v>
      </c>
    </row>
    <row r="4" spans="1:2" x14ac:dyDescent="0.15">
      <c r="A4" s="19">
        <v>44929</v>
      </c>
      <c r="B4" t="s">
        <v>24</v>
      </c>
    </row>
    <row r="5" spans="1:2" x14ac:dyDescent="0.15">
      <c r="A5" s="19">
        <v>44935</v>
      </c>
      <c r="B5" t="s">
        <v>0</v>
      </c>
    </row>
    <row r="6" spans="1:2" x14ac:dyDescent="0.15">
      <c r="A6" s="19">
        <v>44968</v>
      </c>
      <c r="B6" t="s">
        <v>1</v>
      </c>
    </row>
    <row r="7" spans="1:2" x14ac:dyDescent="0.15">
      <c r="A7" s="19">
        <v>44980</v>
      </c>
      <c r="B7" t="s">
        <v>2</v>
      </c>
    </row>
    <row r="8" spans="1:2" x14ac:dyDescent="0.15">
      <c r="A8" s="19">
        <v>45006</v>
      </c>
      <c r="B8" t="s">
        <v>4</v>
      </c>
    </row>
    <row r="9" spans="1:2" x14ac:dyDescent="0.15">
      <c r="A9" s="19">
        <v>45045</v>
      </c>
      <c r="B9" t="s">
        <v>5</v>
      </c>
    </row>
    <row r="10" spans="1:2" x14ac:dyDescent="0.15">
      <c r="A10" s="19">
        <v>45049</v>
      </c>
      <c r="B10" t="s">
        <v>17</v>
      </c>
    </row>
    <row r="11" spans="1:2" x14ac:dyDescent="0.15">
      <c r="A11" s="19">
        <v>45050</v>
      </c>
      <c r="B11" t="s">
        <v>6</v>
      </c>
    </row>
    <row r="12" spans="1:2" x14ac:dyDescent="0.15">
      <c r="A12" s="19">
        <v>45051</v>
      </c>
      <c r="B12" t="s">
        <v>7</v>
      </c>
    </row>
    <row r="13" spans="1:2" x14ac:dyDescent="0.15">
      <c r="A13" s="19">
        <v>45124</v>
      </c>
      <c r="B13" t="s">
        <v>8</v>
      </c>
    </row>
    <row r="14" spans="1:2" x14ac:dyDescent="0.15">
      <c r="A14" s="19">
        <v>45149</v>
      </c>
      <c r="B14" t="s">
        <v>10</v>
      </c>
    </row>
    <row r="15" spans="1:2" x14ac:dyDescent="0.15">
      <c r="A15" s="19">
        <v>45187</v>
      </c>
      <c r="B15" t="s">
        <v>11</v>
      </c>
    </row>
    <row r="16" spans="1:2" x14ac:dyDescent="0.15">
      <c r="A16" s="19">
        <v>45192</v>
      </c>
      <c r="B16" t="s">
        <v>12</v>
      </c>
    </row>
    <row r="17" spans="1:2" x14ac:dyDescent="0.15">
      <c r="A17" s="19">
        <v>45208</v>
      </c>
      <c r="B17" t="s">
        <v>9</v>
      </c>
    </row>
    <row r="18" spans="1:2" x14ac:dyDescent="0.15">
      <c r="A18" s="19">
        <v>45233</v>
      </c>
      <c r="B18" t="s">
        <v>18</v>
      </c>
    </row>
    <row r="19" spans="1:2" x14ac:dyDescent="0.15">
      <c r="A19" s="19">
        <v>45253</v>
      </c>
      <c r="B19" t="s">
        <v>16</v>
      </c>
    </row>
    <row r="20" spans="1:2" x14ac:dyDescent="0.15">
      <c r="A20" s="19">
        <v>45289</v>
      </c>
      <c r="B20" t="s">
        <v>23</v>
      </c>
    </row>
    <row r="21" spans="1:2" x14ac:dyDescent="0.15">
      <c r="A21" s="19">
        <v>45290</v>
      </c>
      <c r="B21" t="s">
        <v>23</v>
      </c>
    </row>
    <row r="22" spans="1:2" x14ac:dyDescent="0.15">
      <c r="A22" s="19">
        <v>45291</v>
      </c>
      <c r="B22" t="s">
        <v>23</v>
      </c>
    </row>
    <row r="23" spans="1:2" x14ac:dyDescent="0.15">
      <c r="A23" s="19">
        <v>45292</v>
      </c>
      <c r="B23" t="s">
        <v>13</v>
      </c>
    </row>
    <row r="24" spans="1:2" x14ac:dyDescent="0.15">
      <c r="A24" s="19">
        <v>45293</v>
      </c>
      <c r="B24" t="s">
        <v>24</v>
      </c>
    </row>
    <row r="25" spans="1:2" x14ac:dyDescent="0.15">
      <c r="A25" s="19">
        <v>45294</v>
      </c>
      <c r="B25" t="s">
        <v>24</v>
      </c>
    </row>
    <row r="26" spans="1:2" x14ac:dyDescent="0.15">
      <c r="A26" s="19">
        <v>45299</v>
      </c>
      <c r="B26" t="s">
        <v>0</v>
      </c>
    </row>
    <row r="27" spans="1:2" x14ac:dyDescent="0.15">
      <c r="A27" s="19">
        <v>45334</v>
      </c>
      <c r="B27" t="s">
        <v>1</v>
      </c>
    </row>
    <row r="28" spans="1:2" x14ac:dyDescent="0.15">
      <c r="A28" s="19">
        <v>45345</v>
      </c>
      <c r="B28" t="s">
        <v>2</v>
      </c>
    </row>
    <row r="29" spans="1:2" x14ac:dyDescent="0.15">
      <c r="A29" s="19">
        <v>45371</v>
      </c>
      <c r="B29" t="s">
        <v>4</v>
      </c>
    </row>
    <row r="30" spans="1:2" x14ac:dyDescent="0.15">
      <c r="A30" s="19">
        <v>45411</v>
      </c>
      <c r="B30" t="s">
        <v>34</v>
      </c>
    </row>
    <row r="31" spans="1:2" x14ac:dyDescent="0.15">
      <c r="A31" s="19">
        <v>45415</v>
      </c>
      <c r="B31" t="s">
        <v>35</v>
      </c>
    </row>
    <row r="32" spans="1:2" x14ac:dyDescent="0.15">
      <c r="A32" s="19">
        <v>45416</v>
      </c>
      <c r="B32" t="s">
        <v>36</v>
      </c>
    </row>
    <row r="33" spans="1:2" x14ac:dyDescent="0.15">
      <c r="A33" s="19">
        <v>45417</v>
      </c>
      <c r="B33" t="s">
        <v>37</v>
      </c>
    </row>
    <row r="34" spans="1:2" x14ac:dyDescent="0.15">
      <c r="A34" s="19">
        <v>45418</v>
      </c>
      <c r="B34" t="s">
        <v>38</v>
      </c>
    </row>
    <row r="35" spans="1:2" x14ac:dyDescent="0.15">
      <c r="A35" s="19">
        <v>45488</v>
      </c>
      <c r="B35" t="s">
        <v>8</v>
      </c>
    </row>
    <row r="36" spans="1:2" x14ac:dyDescent="0.15">
      <c r="A36" s="19">
        <v>45515</v>
      </c>
      <c r="B36" t="s">
        <v>10</v>
      </c>
    </row>
    <row r="37" spans="1:2" x14ac:dyDescent="0.15">
      <c r="A37" s="19">
        <v>45516</v>
      </c>
      <c r="B37" t="s">
        <v>38</v>
      </c>
    </row>
    <row r="38" spans="1:2" x14ac:dyDescent="0.15">
      <c r="A38" s="19">
        <v>45551</v>
      </c>
      <c r="B38" t="s">
        <v>11</v>
      </c>
    </row>
    <row r="39" spans="1:2" x14ac:dyDescent="0.15">
      <c r="A39" s="19">
        <v>45557</v>
      </c>
      <c r="B39" t="s">
        <v>12</v>
      </c>
    </row>
    <row r="40" spans="1:2" x14ac:dyDescent="0.15">
      <c r="A40" s="19">
        <v>45558</v>
      </c>
      <c r="B40" t="s">
        <v>38</v>
      </c>
    </row>
    <row r="41" spans="1:2" x14ac:dyDescent="0.15">
      <c r="A41" s="19">
        <v>45579</v>
      </c>
      <c r="B41" t="s">
        <v>9</v>
      </c>
    </row>
    <row r="42" spans="1:2" x14ac:dyDescent="0.15">
      <c r="A42" s="19">
        <v>45599</v>
      </c>
      <c r="B42" t="s">
        <v>18</v>
      </c>
    </row>
    <row r="43" spans="1:2" x14ac:dyDescent="0.15">
      <c r="A43" s="19">
        <v>45600</v>
      </c>
      <c r="B43" t="s">
        <v>38</v>
      </c>
    </row>
    <row r="44" spans="1:2" x14ac:dyDescent="0.15">
      <c r="A44" s="19">
        <v>45619</v>
      </c>
      <c r="B44" t="s">
        <v>16</v>
      </c>
    </row>
    <row r="45" spans="1:2" x14ac:dyDescent="0.15">
      <c r="A45" s="19">
        <v>45655</v>
      </c>
      <c r="B45" t="s">
        <v>15</v>
      </c>
    </row>
    <row r="46" spans="1:2" x14ac:dyDescent="0.15">
      <c r="A46" s="19">
        <v>45656</v>
      </c>
      <c r="B46" t="s">
        <v>15</v>
      </c>
    </row>
    <row r="47" spans="1:2" x14ac:dyDescent="0.15">
      <c r="A47" s="19">
        <v>45657</v>
      </c>
      <c r="B47" t="s">
        <v>15</v>
      </c>
    </row>
    <row r="48" spans="1:2" x14ac:dyDescent="0.15">
      <c r="A48" s="19">
        <v>45658</v>
      </c>
      <c r="B48" t="s">
        <v>13</v>
      </c>
    </row>
    <row r="49" spans="1:2" x14ac:dyDescent="0.15">
      <c r="A49" s="19">
        <v>45659</v>
      </c>
      <c r="B49" t="s">
        <v>14</v>
      </c>
    </row>
    <row r="50" spans="1:2" x14ac:dyDescent="0.15">
      <c r="A50" s="19">
        <v>45660</v>
      </c>
      <c r="B50" t="s">
        <v>14</v>
      </c>
    </row>
    <row r="51" spans="1:2" x14ac:dyDescent="0.15">
      <c r="A51" s="19">
        <v>45670</v>
      </c>
      <c r="B51" t="s">
        <v>0</v>
      </c>
    </row>
    <row r="52" spans="1:2" x14ac:dyDescent="0.15">
      <c r="A52" s="19">
        <v>45699</v>
      </c>
      <c r="B52" t="s">
        <v>1</v>
      </c>
    </row>
    <row r="53" spans="1:2" x14ac:dyDescent="0.15">
      <c r="A53" s="19">
        <v>45711</v>
      </c>
      <c r="B53" t="s">
        <v>2</v>
      </c>
    </row>
    <row r="54" spans="1:2" x14ac:dyDescent="0.15">
      <c r="A54" s="19">
        <v>45712</v>
      </c>
      <c r="B54" t="s">
        <v>38</v>
      </c>
    </row>
    <row r="55" spans="1:2" x14ac:dyDescent="0.15">
      <c r="A55" s="19">
        <v>45736</v>
      </c>
      <c r="B55" t="s">
        <v>4</v>
      </c>
    </row>
    <row r="56" spans="1:2" x14ac:dyDescent="0.15">
      <c r="A56" s="19">
        <v>45776</v>
      </c>
      <c r="B56" t="s">
        <v>5</v>
      </c>
    </row>
    <row r="57" spans="1:2" x14ac:dyDescent="0.15">
      <c r="A57" s="19">
        <v>45780</v>
      </c>
      <c r="B57" t="s">
        <v>17</v>
      </c>
    </row>
    <row r="58" spans="1:2" x14ac:dyDescent="0.15">
      <c r="A58" s="19">
        <v>45781</v>
      </c>
      <c r="B58" t="s">
        <v>6</v>
      </c>
    </row>
    <row r="59" spans="1:2" x14ac:dyDescent="0.15">
      <c r="A59" s="19">
        <v>45782</v>
      </c>
      <c r="B59" t="s">
        <v>7</v>
      </c>
    </row>
    <row r="60" spans="1:2" x14ac:dyDescent="0.15">
      <c r="A60" s="19">
        <v>45783</v>
      </c>
      <c r="B60" t="s">
        <v>3</v>
      </c>
    </row>
    <row r="61" spans="1:2" x14ac:dyDescent="0.15">
      <c r="A61" s="19">
        <v>45859</v>
      </c>
      <c r="B61" t="s">
        <v>8</v>
      </c>
    </row>
    <row r="62" spans="1:2" x14ac:dyDescent="0.15">
      <c r="A62" s="19">
        <v>45880</v>
      </c>
      <c r="B62" t="s">
        <v>10</v>
      </c>
    </row>
    <row r="63" spans="1:2" x14ac:dyDescent="0.15">
      <c r="A63" s="19">
        <v>45915</v>
      </c>
      <c r="B63" t="s">
        <v>11</v>
      </c>
    </row>
    <row r="64" spans="1:2" x14ac:dyDescent="0.15">
      <c r="A64" s="19">
        <v>45923</v>
      </c>
      <c r="B64" t="s">
        <v>12</v>
      </c>
    </row>
    <row r="65" spans="1:2" x14ac:dyDescent="0.15">
      <c r="A65" s="19">
        <v>45943</v>
      </c>
      <c r="B65" t="s">
        <v>9</v>
      </c>
    </row>
    <row r="66" spans="1:2" x14ac:dyDescent="0.15">
      <c r="A66" s="19">
        <v>45964</v>
      </c>
      <c r="B66" t="s">
        <v>18</v>
      </c>
    </row>
    <row r="67" spans="1:2" x14ac:dyDescent="0.15">
      <c r="A67" s="19">
        <v>45984</v>
      </c>
      <c r="B67" t="s">
        <v>16</v>
      </c>
    </row>
    <row r="68" spans="1:2" x14ac:dyDescent="0.15">
      <c r="A68" s="19">
        <v>45985</v>
      </c>
      <c r="B68" t="s">
        <v>3</v>
      </c>
    </row>
    <row r="69" spans="1:2" x14ac:dyDescent="0.15">
      <c r="A69" s="19">
        <v>46020</v>
      </c>
      <c r="B69" t="s">
        <v>15</v>
      </c>
    </row>
    <row r="70" spans="1:2" x14ac:dyDescent="0.15">
      <c r="A70" s="19">
        <v>46021</v>
      </c>
      <c r="B70" t="s">
        <v>15</v>
      </c>
    </row>
    <row r="71" spans="1:2" x14ac:dyDescent="0.15">
      <c r="A71" s="19">
        <v>46022</v>
      </c>
      <c r="B71" t="s">
        <v>15</v>
      </c>
    </row>
    <row r="72" spans="1:2" x14ac:dyDescent="0.15">
      <c r="A72" s="19">
        <v>46023</v>
      </c>
      <c r="B72" t="s">
        <v>13</v>
      </c>
    </row>
    <row r="73" spans="1:2" x14ac:dyDescent="0.15">
      <c r="A73" s="19">
        <v>46024</v>
      </c>
      <c r="B73" t="s">
        <v>14</v>
      </c>
    </row>
    <row r="74" spans="1:2" x14ac:dyDescent="0.15">
      <c r="A74" s="19">
        <v>46025</v>
      </c>
      <c r="B74" t="s">
        <v>14</v>
      </c>
    </row>
    <row r="75" spans="1:2" x14ac:dyDescent="0.15">
      <c r="A75" s="19">
        <v>46034</v>
      </c>
      <c r="B75" t="s">
        <v>0</v>
      </c>
    </row>
    <row r="76" spans="1:2" x14ac:dyDescent="0.15">
      <c r="A76" s="19">
        <v>46064</v>
      </c>
      <c r="B76" t="s">
        <v>1</v>
      </c>
    </row>
    <row r="77" spans="1:2" x14ac:dyDescent="0.15">
      <c r="A77" s="19">
        <v>46075</v>
      </c>
      <c r="B77" t="s">
        <v>2</v>
      </c>
    </row>
    <row r="78" spans="1:2" x14ac:dyDescent="0.15">
      <c r="A78" s="19">
        <v>46076</v>
      </c>
      <c r="B78" t="s">
        <v>3</v>
      </c>
    </row>
    <row r="79" spans="1:2" x14ac:dyDescent="0.15">
      <c r="A79" s="19">
        <v>46101</v>
      </c>
      <c r="B79" t="s">
        <v>4</v>
      </c>
    </row>
    <row r="80" spans="1:2" x14ac:dyDescent="0.15">
      <c r="A80" s="19">
        <v>46141</v>
      </c>
      <c r="B80" t="s">
        <v>5</v>
      </c>
    </row>
    <row r="81" spans="1:2" x14ac:dyDescent="0.15">
      <c r="A81" s="19">
        <v>46145</v>
      </c>
      <c r="B81" t="s">
        <v>17</v>
      </c>
    </row>
    <row r="82" spans="1:2" x14ac:dyDescent="0.15">
      <c r="A82" s="19">
        <v>46146</v>
      </c>
      <c r="B82" t="s">
        <v>6</v>
      </c>
    </row>
    <row r="83" spans="1:2" x14ac:dyDescent="0.15">
      <c r="A83" s="19">
        <v>46147</v>
      </c>
      <c r="B83" t="s">
        <v>7</v>
      </c>
    </row>
    <row r="84" spans="1:2" x14ac:dyDescent="0.15">
      <c r="A84" s="19">
        <v>46148</v>
      </c>
      <c r="B84" t="s">
        <v>3</v>
      </c>
    </row>
    <row r="85" spans="1:2" x14ac:dyDescent="0.15">
      <c r="A85" s="19">
        <v>46223</v>
      </c>
      <c r="B85" t="s">
        <v>8</v>
      </c>
    </row>
    <row r="86" spans="1:2" x14ac:dyDescent="0.15">
      <c r="A86" s="19">
        <v>46245</v>
      </c>
      <c r="B86" t="s">
        <v>10</v>
      </c>
    </row>
    <row r="87" spans="1:2" x14ac:dyDescent="0.15">
      <c r="A87" s="19">
        <v>46286</v>
      </c>
      <c r="B87" t="s">
        <v>11</v>
      </c>
    </row>
    <row r="88" spans="1:2" x14ac:dyDescent="0.15">
      <c r="A88" s="19">
        <v>46287</v>
      </c>
      <c r="B88" t="s">
        <v>43</v>
      </c>
    </row>
    <row r="89" spans="1:2" x14ac:dyDescent="0.15">
      <c r="A89" s="19">
        <v>46288</v>
      </c>
      <c r="B89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R07第2四半期 </vt:lpstr>
      <vt:lpstr>R07第3四半期</vt:lpstr>
      <vt:lpstr>R07第４四半期</vt:lpstr>
      <vt:lpstr>HOL</vt:lpstr>
      <vt:lpstr>'R07第2四半期 '!Print_Area</vt:lpstr>
      <vt:lpstr>'R07第3四半期'!Print_Area</vt:lpstr>
      <vt:lpstr>'R07第４四半期'!Print_Area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訓練開始日カレンダー</dc:title>
  <dc:subject>日程確認用</dc:subject>
  <dc:creator>高齢・障害・求職者雇用支援機構</dc:creator>
  <cp:lastModifiedBy>高齢・障害・求職者雇用支援機構</cp:lastModifiedBy>
  <cp:lastPrinted>2025-09-12T04:39:17Z</cp:lastPrinted>
  <dcterms:created xsi:type="dcterms:W3CDTF">2018-05-14T06:11:08Z</dcterms:created>
  <dcterms:modified xsi:type="dcterms:W3CDTF">2025-09-12T04:41:22Z</dcterms:modified>
</cp:coreProperties>
</file>