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0260" windowHeight="8100" activeTab="5"/>
  </bookViews>
  <sheets>
    <sheet name="知識問題" sheetId="1" r:id="rId1"/>
    <sheet name="課題１" sheetId="2" r:id="rId2"/>
    <sheet name="課題２" sheetId="3" r:id="rId3"/>
    <sheet name="課題３" sheetId="6" r:id="rId4"/>
    <sheet name="集計表" sheetId="11" r:id="rId5"/>
    <sheet name="課題４" sheetId="5" r:id="rId6"/>
  </sheets>
  <definedNames>
    <definedName name="_xlnm._FilterDatabase" localSheetId="3" hidden="1">課題３!$A$1:$H$91</definedName>
    <definedName name="_xlnm.Print_Area" localSheetId="2">課題２!$A$14:$P$55</definedName>
    <definedName name="商品">課題１!$J$16:$O$30</definedName>
    <definedName name="担当者">課題１!$J$5:$K$9</definedName>
  </definedNames>
  <calcPr calcId="145621"/>
  <pivotCaches>
    <pivotCache cacheId="0" r:id="rId7"/>
  </pivotCaches>
</workbook>
</file>

<file path=xl/calcChain.xml><?xml version="1.0" encoding="utf-8"?>
<calcChain xmlns="http://schemas.openxmlformats.org/spreadsheetml/2006/main">
  <c r="F16" i="6" l="1"/>
  <c r="F48" i="6"/>
  <c r="F75" i="6"/>
  <c r="F10" i="6"/>
  <c r="F37" i="6"/>
  <c r="F53" i="6"/>
  <c r="F29" i="6"/>
  <c r="F87" i="6"/>
  <c r="F86" i="6"/>
  <c r="F15" i="6"/>
  <c r="F52" i="6"/>
  <c r="F82" i="6"/>
  <c r="F21" i="6"/>
  <c r="F63" i="6"/>
  <c r="F69" i="6"/>
  <c r="F4" i="6"/>
  <c r="F32" i="6"/>
  <c r="F51" i="6"/>
  <c r="F22" i="6"/>
  <c r="F43" i="6"/>
  <c r="F79" i="6"/>
  <c r="F3" i="6"/>
  <c r="F34" i="6"/>
  <c r="F31" i="6"/>
  <c r="F6" i="6"/>
  <c r="F67" i="6"/>
  <c r="F78" i="6"/>
  <c r="F5" i="6"/>
  <c r="F41" i="6"/>
  <c r="F74" i="6"/>
  <c r="F14" i="6"/>
  <c r="F60" i="6"/>
  <c r="F77" i="6"/>
  <c r="F28" i="6"/>
  <c r="F62" i="6"/>
  <c r="F89" i="6"/>
  <c r="F13" i="6"/>
  <c r="F50" i="6"/>
  <c r="F73" i="6"/>
  <c r="F9" i="6"/>
  <c r="F40" i="6"/>
  <c r="F57" i="6"/>
  <c r="F25" i="6"/>
  <c r="F85" i="6"/>
  <c r="F46" i="6"/>
  <c r="F24" i="6"/>
  <c r="F36" i="6"/>
  <c r="F81" i="6"/>
  <c r="F18" i="6"/>
  <c r="F61" i="6"/>
  <c r="F80" i="6"/>
  <c r="F8" i="6"/>
  <c r="F45" i="6"/>
  <c r="F66" i="6"/>
  <c r="F17" i="6"/>
  <c r="F47" i="6"/>
  <c r="F68" i="6"/>
  <c r="F23" i="6"/>
  <c r="F72" i="6"/>
  <c r="F84" i="6"/>
  <c r="F20" i="6"/>
  <c r="F65" i="6"/>
  <c r="F54" i="6"/>
  <c r="F2" i="6"/>
  <c r="F33" i="6"/>
  <c r="F35" i="6"/>
  <c r="F56" i="6"/>
  <c r="F90" i="6"/>
  <c r="F91" i="6"/>
  <c r="F39" i="6"/>
  <c r="F76" i="6"/>
  <c r="F71" i="6"/>
  <c r="F12" i="6"/>
  <c r="F38" i="6"/>
  <c r="F59" i="6"/>
  <c r="F27" i="6"/>
  <c r="F64" i="6"/>
  <c r="F88" i="6"/>
  <c r="F7" i="6"/>
  <c r="F30" i="6"/>
  <c r="F58" i="6"/>
  <c r="F19" i="6"/>
  <c r="F42" i="6"/>
  <c r="F49" i="6"/>
  <c r="F26" i="6"/>
  <c r="F55" i="6"/>
  <c r="F83" i="6"/>
  <c r="F11" i="6"/>
  <c r="F44" i="6"/>
  <c r="F70" i="6"/>
  <c r="C21" i="1" l="1"/>
  <c r="C24" i="1"/>
  <c r="C30" i="1"/>
  <c r="C7" i="5" l="1"/>
  <c r="C8" i="5" s="1"/>
  <c r="D7" i="5"/>
  <c r="E7" i="5"/>
  <c r="E8" i="5" s="1"/>
  <c r="F7" i="5"/>
  <c r="G7" i="5"/>
  <c r="G8" i="5" s="1"/>
  <c r="H7" i="5"/>
  <c r="I7" i="5"/>
  <c r="I8" i="5" s="1"/>
  <c r="F8" i="5"/>
  <c r="H8" i="5"/>
  <c r="G11" i="5" l="1"/>
  <c r="D8" i="5" l="1"/>
  <c r="C33" i="1" l="1"/>
  <c r="C7" i="2" l="1"/>
  <c r="E7" i="2" s="1"/>
  <c r="G21" i="2" l="1"/>
  <c r="G22" i="2"/>
  <c r="G23" i="2"/>
  <c r="G24" i="2"/>
  <c r="G25" i="2"/>
  <c r="G26" i="2"/>
  <c r="E20" i="2"/>
  <c r="G20" i="2" s="1"/>
  <c r="E21" i="2"/>
  <c r="E22" i="2"/>
  <c r="E23" i="2"/>
  <c r="E24" i="2"/>
  <c r="E25" i="2"/>
  <c r="E26" i="2"/>
  <c r="C20" i="2"/>
  <c r="C21" i="2"/>
  <c r="C22" i="2"/>
  <c r="C23" i="2"/>
  <c r="C24" i="2"/>
  <c r="C25" i="2"/>
  <c r="C26" i="2"/>
  <c r="M28" i="2"/>
  <c r="M29" i="2"/>
  <c r="M30" i="2"/>
  <c r="L8" i="2" l="1"/>
  <c r="M8" i="2"/>
  <c r="L9" i="2"/>
  <c r="M9" i="2"/>
  <c r="M6" i="2"/>
  <c r="M7" i="2"/>
  <c r="M5" i="2"/>
  <c r="L6" i="2"/>
  <c r="L7" i="2"/>
  <c r="L5" i="2"/>
  <c r="D8" i="2"/>
  <c r="C27" i="1"/>
  <c r="M16" i="2" l="1"/>
  <c r="K11" i="2"/>
  <c r="O30" i="2" l="1"/>
  <c r="O29" i="2"/>
  <c r="O28" i="2"/>
  <c r="O27" i="2"/>
  <c r="M27" i="2"/>
  <c r="O26" i="2"/>
  <c r="M26" i="2"/>
  <c r="M25" i="2"/>
  <c r="M24" i="2"/>
  <c r="M23" i="2"/>
  <c r="C18" i="2" s="1"/>
  <c r="M22" i="2"/>
  <c r="M21" i="2"/>
  <c r="M20" i="2"/>
  <c r="C15" i="2" s="1"/>
  <c r="N19" i="2"/>
  <c r="O19" i="2" s="1"/>
  <c r="M19" i="2"/>
  <c r="C14" i="2" s="1"/>
  <c r="M18" i="2"/>
  <c r="C13" i="2" s="1"/>
  <c r="M17" i="2"/>
  <c r="C12" i="2" s="1"/>
  <c r="C16" i="2"/>
  <c r="O20" i="2"/>
  <c r="C11" i="2"/>
  <c r="C17" i="2" l="1"/>
  <c r="C19" i="2"/>
  <c r="E14" i="2"/>
  <c r="G14" i="2" s="1"/>
  <c r="E15" i="2"/>
  <c r="G15" i="2" s="1"/>
  <c r="O23" i="2"/>
  <c r="E18" i="2" s="1"/>
  <c r="G18" i="2" s="1"/>
  <c r="O22" i="2"/>
  <c r="O18" i="2"/>
  <c r="O25" i="2"/>
  <c r="E19" i="2" s="1"/>
  <c r="G19" i="2" s="1"/>
  <c r="O16" i="2"/>
  <c r="O21" i="2"/>
  <c r="O24" i="2"/>
  <c r="O17" i="2"/>
  <c r="E16" i="2" l="1"/>
  <c r="G16" i="2" s="1"/>
  <c r="E11" i="2"/>
  <c r="G11" i="2" s="1"/>
  <c r="E12" i="2"/>
  <c r="G12" i="2" s="1"/>
  <c r="E17" i="2"/>
  <c r="G17" i="2" s="1"/>
  <c r="E13" i="2"/>
  <c r="G13" i="2" s="1"/>
  <c r="G27" i="2" l="1"/>
  <c r="G28" i="2" s="1"/>
  <c r="G29" i="2" l="1"/>
  <c r="G32" i="2" l="1"/>
  <c r="J2" i="3" s="1"/>
  <c r="E2" i="3"/>
  <c r="G4" i="3" s="1"/>
  <c r="E4" i="3" l="1"/>
  <c r="C4" i="3"/>
  <c r="F4" i="3"/>
  <c r="D4" i="3"/>
  <c r="B4" i="3"/>
  <c r="J12" i="3"/>
  <c r="J6" i="3"/>
  <c r="J10" i="3"/>
  <c r="J5" i="3"/>
  <c r="J7" i="3"/>
  <c r="J11" i="3"/>
  <c r="J9" i="3"/>
  <c r="J8" i="3"/>
</calcChain>
</file>

<file path=xl/sharedStrings.xml><?xml version="1.0" encoding="utf-8"?>
<sst xmlns="http://schemas.openxmlformats.org/spreadsheetml/2006/main" count="410" uniqueCount="114">
  <si>
    <t>名前</t>
    <rPh sb="0" eb="2">
      <t>ナマエ</t>
    </rPh>
    <phoneticPr fontId="4"/>
  </si>
  <si>
    <t>問題</t>
    <rPh sb="0" eb="2">
      <t>モンダイ</t>
    </rPh>
    <phoneticPr fontId="4"/>
  </si>
  <si>
    <t>下の問題の答えを回答欄に記入して下さい。</t>
    <rPh sb="0" eb="1">
      <t>シタ</t>
    </rPh>
    <rPh sb="2" eb="4">
      <t>モンダイ</t>
    </rPh>
    <rPh sb="5" eb="6">
      <t>コタ</t>
    </rPh>
    <rPh sb="8" eb="10">
      <t>カイトウ</t>
    </rPh>
    <rPh sb="10" eb="11">
      <t>ラン</t>
    </rPh>
    <rPh sb="12" eb="14">
      <t>キニュウ</t>
    </rPh>
    <rPh sb="16" eb="17">
      <t>クダ</t>
    </rPh>
    <phoneticPr fontId="4"/>
  </si>
  <si>
    <t>回答欄</t>
    <rPh sb="0" eb="2">
      <t>カイトウ</t>
    </rPh>
    <rPh sb="2" eb="3">
      <t>ラン</t>
    </rPh>
    <phoneticPr fontId="4"/>
  </si>
  <si>
    <t>文字「知識」を取り出しなさい。</t>
    <rPh sb="0" eb="2">
      <t>モジ</t>
    </rPh>
    <rPh sb="3" eb="5">
      <t>チシキ</t>
    </rPh>
    <rPh sb="7" eb="8">
      <t>ト</t>
    </rPh>
    <rPh sb="9" eb="10">
      <t>ダ</t>
    </rPh>
    <phoneticPr fontId="3"/>
  </si>
  <si>
    <t>エクセル知識問題Ａ</t>
    <rPh sb="4" eb="6">
      <t>チシキ</t>
    </rPh>
    <rPh sb="6" eb="8">
      <t>モンダイ</t>
    </rPh>
    <phoneticPr fontId="3"/>
  </si>
  <si>
    <t>①VBA　②COBOL　③BBC ④JavaScript</t>
    <phoneticPr fontId="2"/>
  </si>
  <si>
    <t>Ｅｘｃｅｌマクロはなんと言うプログラミング言語で構成されていますか？</t>
    <phoneticPr fontId="3"/>
  </si>
  <si>
    <t>計算式で100÷23の余りを求めなさい。</t>
    <rPh sb="0" eb="2">
      <t>ケイサン</t>
    </rPh>
    <rPh sb="2" eb="3">
      <t>シキ</t>
    </rPh>
    <rPh sb="11" eb="12">
      <t>アマ</t>
    </rPh>
    <rPh sb="14" eb="15">
      <t>モト</t>
    </rPh>
    <phoneticPr fontId="4"/>
  </si>
  <si>
    <t>セルB1「エクセル知識問題Ａ」から関数を使い</t>
    <rPh sb="9" eb="11">
      <t>チシキ</t>
    </rPh>
    <rPh sb="11" eb="13">
      <t>モンダイ</t>
    </rPh>
    <rPh sb="17" eb="19">
      <t>カンスウ</t>
    </rPh>
    <rPh sb="20" eb="21">
      <t>ツカ</t>
    </rPh>
    <phoneticPr fontId="3"/>
  </si>
  <si>
    <t>ExcelのグラフをWordに貼付けた場合、元のExcelデータを変更したときグラフはどうなるか？</t>
    <rPh sb="15" eb="17">
      <t>ハリツ</t>
    </rPh>
    <rPh sb="19" eb="21">
      <t>バアイ</t>
    </rPh>
    <rPh sb="22" eb="23">
      <t>モト</t>
    </rPh>
    <rPh sb="33" eb="35">
      <t>ヘンコウ</t>
    </rPh>
    <phoneticPr fontId="2"/>
  </si>
  <si>
    <t>①自動的に変わる　②リンク貼付けなら変わる　③図で貼付けなら変わる　④変わらない</t>
    <rPh sb="1" eb="4">
      <t>ジドウテキ</t>
    </rPh>
    <rPh sb="5" eb="6">
      <t>カ</t>
    </rPh>
    <rPh sb="13" eb="14">
      <t>ハ</t>
    </rPh>
    <rPh sb="14" eb="15">
      <t>ツ</t>
    </rPh>
    <rPh sb="18" eb="19">
      <t>カ</t>
    </rPh>
    <rPh sb="23" eb="24">
      <t>ズ</t>
    </rPh>
    <rPh sb="25" eb="26">
      <t>ハ</t>
    </rPh>
    <rPh sb="26" eb="27">
      <t>ツ</t>
    </rPh>
    <rPh sb="30" eb="31">
      <t>カ</t>
    </rPh>
    <rPh sb="35" eb="36">
      <t>カ</t>
    </rPh>
    <phoneticPr fontId="2"/>
  </si>
  <si>
    <t>置換えのショートカットキーはどれか？</t>
    <rPh sb="0" eb="2">
      <t>オキカ</t>
    </rPh>
    <phoneticPr fontId="2"/>
  </si>
  <si>
    <t>回答欄に改行を入れ、図のような表示にしなさい。</t>
    <rPh sb="0" eb="2">
      <t>カイトウ</t>
    </rPh>
    <rPh sb="2" eb="3">
      <t>ラン</t>
    </rPh>
    <rPh sb="10" eb="11">
      <t>ズ</t>
    </rPh>
    <rPh sb="15" eb="17">
      <t>ヒョウジ</t>
    </rPh>
    <phoneticPr fontId="2"/>
  </si>
  <si>
    <t>①Ctrl + D　②Ctrl + F　③Ctrl + H　④Ctrl + J</t>
    <phoneticPr fontId="2"/>
  </si>
  <si>
    <t>回答欄に設けたコメントを削除しなさい。</t>
    <rPh sb="0" eb="2">
      <t>カイトウ</t>
    </rPh>
    <rPh sb="2" eb="3">
      <t>ラン</t>
    </rPh>
    <rPh sb="4" eb="5">
      <t>モウ</t>
    </rPh>
    <rPh sb="12" eb="14">
      <t>サクジョ</t>
    </rPh>
    <phoneticPr fontId="2"/>
  </si>
  <si>
    <t>※非表示ではない。</t>
    <rPh sb="1" eb="4">
      <t>ヒヒョウジ</t>
    </rPh>
    <phoneticPr fontId="2"/>
  </si>
  <si>
    <t>姓</t>
    <rPh sb="0" eb="1">
      <t>セイ</t>
    </rPh>
    <phoneticPr fontId="2"/>
  </si>
  <si>
    <t>名</t>
    <rPh sb="0" eb="1">
      <t>ナ</t>
    </rPh>
    <phoneticPr fontId="2"/>
  </si>
  <si>
    <t>氏名</t>
    <rPh sb="0" eb="2">
      <t>シメイ</t>
    </rPh>
    <phoneticPr fontId="2"/>
  </si>
  <si>
    <t>担当</t>
    <rPh sb="0" eb="2">
      <t>タントウ</t>
    </rPh>
    <phoneticPr fontId="2"/>
  </si>
  <si>
    <t>コード</t>
    <phoneticPr fontId="2"/>
  </si>
  <si>
    <t>コード</t>
    <phoneticPr fontId="2"/>
  </si>
  <si>
    <r>
      <t>【</t>
    </r>
    <r>
      <rPr>
        <sz val="10"/>
        <rFont val="ＭＳ Ｐゴシック"/>
        <family val="3"/>
        <charset val="128"/>
        <scheme val="minor"/>
      </rPr>
      <t>担当者テーブル】</t>
    </r>
    <rPh sb="1" eb="4">
      <t>タントウシャ</t>
    </rPh>
    <phoneticPr fontId="2"/>
  </si>
  <si>
    <r>
      <t>【</t>
    </r>
    <r>
      <rPr>
        <sz val="10"/>
        <rFont val="ＭＳ Ｐゴシック"/>
        <family val="3"/>
        <charset val="128"/>
        <scheme val="minor"/>
      </rPr>
      <t>商品テーブル】</t>
    </r>
    <rPh sb="1" eb="3">
      <t>ショウヒン</t>
    </rPh>
    <phoneticPr fontId="2"/>
  </si>
  <si>
    <t>消費税</t>
    <rPh sb="0" eb="3">
      <t>ショウヒゼイ</t>
    </rPh>
    <phoneticPr fontId="4"/>
  </si>
  <si>
    <t>名称</t>
    <rPh sb="0" eb="2">
      <t>メイショウ</t>
    </rPh>
    <phoneticPr fontId="2"/>
  </si>
  <si>
    <t>玉ねぎ</t>
    <rPh sb="0" eb="1">
      <t>タマ</t>
    </rPh>
    <phoneticPr fontId="2"/>
  </si>
  <si>
    <t>ニンジン</t>
    <phoneticPr fontId="2"/>
  </si>
  <si>
    <t>じゃがいも</t>
    <phoneticPr fontId="2"/>
  </si>
  <si>
    <t>豚バラ肉</t>
    <rPh sb="0" eb="1">
      <t>ブタ</t>
    </rPh>
    <rPh sb="3" eb="4">
      <t>ニク</t>
    </rPh>
    <phoneticPr fontId="2"/>
  </si>
  <si>
    <t>福神漬け</t>
    <rPh sb="0" eb="3">
      <t>フクジンヅ</t>
    </rPh>
    <phoneticPr fontId="2"/>
  </si>
  <si>
    <t>高知カレー</t>
    <rPh sb="0" eb="2">
      <t>コウチ</t>
    </rPh>
    <phoneticPr fontId="2"/>
  </si>
  <si>
    <t>カレー皿</t>
    <rPh sb="3" eb="4">
      <t>サラ</t>
    </rPh>
    <phoneticPr fontId="2"/>
  </si>
  <si>
    <t>コーン缶</t>
    <rPh sb="3" eb="4">
      <t>カン</t>
    </rPh>
    <phoneticPr fontId="2"/>
  </si>
  <si>
    <t>３玉１袋</t>
    <rPh sb="1" eb="2">
      <t>タマ</t>
    </rPh>
    <rPh sb="3" eb="4">
      <t>フクロ</t>
    </rPh>
    <phoneticPr fontId="2"/>
  </si>
  <si>
    <t>4本1袋</t>
    <rPh sb="1" eb="2">
      <t>ホン</t>
    </rPh>
    <rPh sb="3" eb="4">
      <t>フクロ</t>
    </rPh>
    <phoneticPr fontId="2"/>
  </si>
  <si>
    <t>1袋</t>
    <rPh sb="1" eb="2">
      <t>フクロ</t>
    </rPh>
    <phoneticPr fontId="2"/>
  </si>
  <si>
    <t>200g</t>
    <phoneticPr fontId="2"/>
  </si>
  <si>
    <t>辛口</t>
    <rPh sb="0" eb="2">
      <t>カラクチ</t>
    </rPh>
    <phoneticPr fontId="2"/>
  </si>
  <si>
    <t>甘口</t>
    <rPh sb="0" eb="2">
      <t>アマクチ</t>
    </rPh>
    <phoneticPr fontId="2"/>
  </si>
  <si>
    <t>中辛</t>
    <rPh sb="0" eb="2">
      <t>チュウカラ</t>
    </rPh>
    <phoneticPr fontId="2"/>
  </si>
  <si>
    <t>50g</t>
    <phoneticPr fontId="2"/>
  </si>
  <si>
    <t>小計</t>
    <rPh sb="0" eb="2">
      <t>ショウケイ</t>
    </rPh>
    <phoneticPr fontId="2"/>
  </si>
  <si>
    <t>(内税)</t>
    <rPh sb="1" eb="3">
      <t>ウチゼイ</t>
    </rPh>
    <phoneticPr fontId="2"/>
  </si>
  <si>
    <t>合計</t>
    <rPh sb="0" eb="2">
      <t>ゴウケイ</t>
    </rPh>
    <phoneticPr fontId="2"/>
  </si>
  <si>
    <t>入金</t>
    <rPh sb="0" eb="2">
      <t>ニュウキン</t>
    </rPh>
    <phoneticPr fontId="2"/>
  </si>
  <si>
    <t>お釣り</t>
    <rPh sb="1" eb="2">
      <t>ツ</t>
    </rPh>
    <phoneticPr fontId="2"/>
  </si>
  <si>
    <t>コード</t>
  </si>
  <si>
    <t>単価</t>
    <rPh sb="0" eb="2">
      <t>タンカ</t>
    </rPh>
    <phoneticPr fontId="2"/>
  </si>
  <si>
    <t>税込単価</t>
    <rPh sb="0" eb="2">
      <t>ゼイコミ</t>
    </rPh>
    <rPh sb="2" eb="4">
      <t>タンカ</t>
    </rPh>
    <phoneticPr fontId="2"/>
  </si>
  <si>
    <t>品名</t>
    <rPh sb="0" eb="2">
      <t>ヒンメイ</t>
    </rPh>
    <phoneticPr fontId="4"/>
  </si>
  <si>
    <t>数量</t>
    <rPh sb="0" eb="2">
      <t>スウリョウ</t>
    </rPh>
    <phoneticPr fontId="4"/>
  </si>
  <si>
    <t>金額</t>
    <rPh sb="0" eb="2">
      <t>キンガク</t>
    </rPh>
    <phoneticPr fontId="4"/>
  </si>
  <si>
    <t>内容</t>
    <rPh sb="0" eb="2">
      <t>ナイヨウ</t>
    </rPh>
    <phoneticPr fontId="2"/>
  </si>
  <si>
    <t>品名</t>
    <rPh sb="0" eb="2">
      <t>ヒンメイ</t>
    </rPh>
    <phoneticPr fontId="2"/>
  </si>
  <si>
    <t>価格（税込）</t>
    <rPh sb="0" eb="2">
      <t>カカク</t>
    </rPh>
    <rPh sb="3" eb="5">
      <t>ゼイコミ</t>
    </rPh>
    <phoneticPr fontId="2"/>
  </si>
  <si>
    <t>高知県観光客満足度調査（2014年度より）</t>
    <rPh sb="0" eb="3">
      <t>コウチケン</t>
    </rPh>
    <rPh sb="3" eb="6">
      <t>カンコウキャク</t>
    </rPh>
    <rPh sb="6" eb="9">
      <t>マンゾクド</t>
    </rPh>
    <rPh sb="9" eb="11">
      <t>チョウサ</t>
    </rPh>
    <rPh sb="16" eb="18">
      <t>ネンド</t>
    </rPh>
    <phoneticPr fontId="2"/>
  </si>
  <si>
    <t>●期待した食と実際に美味しかった食の割合</t>
    <rPh sb="1" eb="3">
      <t>キタイ</t>
    </rPh>
    <rPh sb="5" eb="6">
      <t>ショク</t>
    </rPh>
    <rPh sb="7" eb="9">
      <t>ジッサイ</t>
    </rPh>
    <rPh sb="10" eb="12">
      <t>オイ</t>
    </rPh>
    <rPh sb="16" eb="17">
      <t>ショク</t>
    </rPh>
    <rPh sb="18" eb="20">
      <t>ワリアイ</t>
    </rPh>
    <phoneticPr fontId="2"/>
  </si>
  <si>
    <t>カツオ</t>
    <phoneticPr fontId="2"/>
  </si>
  <si>
    <t>皿鉢</t>
    <rPh sb="0" eb="2">
      <t>サワチ</t>
    </rPh>
    <phoneticPr fontId="2"/>
  </si>
  <si>
    <t>海の幸</t>
    <rPh sb="0" eb="1">
      <t>ウミ</t>
    </rPh>
    <rPh sb="2" eb="3">
      <t>サチ</t>
    </rPh>
    <phoneticPr fontId="2"/>
  </si>
  <si>
    <t>川の幸</t>
    <rPh sb="0" eb="1">
      <t>カワ</t>
    </rPh>
    <rPh sb="2" eb="3">
      <t>サチ</t>
    </rPh>
    <phoneticPr fontId="2"/>
  </si>
  <si>
    <t>野菜</t>
    <rPh sb="0" eb="2">
      <t>ヤサイ</t>
    </rPh>
    <phoneticPr fontId="2"/>
  </si>
  <si>
    <t>果物</t>
    <rPh sb="0" eb="2">
      <t>クダモノ</t>
    </rPh>
    <phoneticPr fontId="2"/>
  </si>
  <si>
    <t>ご当地物</t>
    <rPh sb="1" eb="3">
      <t>トウチ</t>
    </rPh>
    <rPh sb="3" eb="4">
      <t>ブツ</t>
    </rPh>
    <phoneticPr fontId="2"/>
  </si>
  <si>
    <t>期待全体</t>
    <rPh sb="0" eb="2">
      <t>キタイ</t>
    </rPh>
    <rPh sb="2" eb="4">
      <t>ゼンタイ</t>
    </rPh>
    <phoneticPr fontId="2"/>
  </si>
  <si>
    <t>実食全体</t>
    <rPh sb="0" eb="2">
      <t>ジッショク</t>
    </rPh>
    <rPh sb="2" eb="4">
      <t>ゼンタイ</t>
    </rPh>
    <phoneticPr fontId="2"/>
  </si>
  <si>
    <t>割合</t>
    <rPh sb="0" eb="2">
      <t>ワリアイ</t>
    </rPh>
    <phoneticPr fontId="2"/>
  </si>
  <si>
    <t>満足度</t>
    <rPh sb="0" eb="3">
      <t>マンゾクド</t>
    </rPh>
    <phoneticPr fontId="2"/>
  </si>
  <si>
    <t>※割合に関して平均値より下回っているセルはオレンジに塗りつぶし</t>
    <rPh sb="1" eb="3">
      <t>ワリアイ</t>
    </rPh>
    <rPh sb="4" eb="5">
      <t>カン</t>
    </rPh>
    <rPh sb="7" eb="10">
      <t>ヘイキンチ</t>
    </rPh>
    <rPh sb="12" eb="14">
      <t>シタマワ</t>
    </rPh>
    <rPh sb="26" eb="27">
      <t>ヌ</t>
    </rPh>
    <phoneticPr fontId="2"/>
  </si>
  <si>
    <t>実際に食して一番満足したものは</t>
    <rPh sb="0" eb="2">
      <t>ジッサイ</t>
    </rPh>
    <rPh sb="3" eb="4">
      <t>ショク</t>
    </rPh>
    <rPh sb="6" eb="8">
      <t>イチバン</t>
    </rPh>
    <rPh sb="8" eb="10">
      <t>マンゾク</t>
    </rPh>
    <phoneticPr fontId="2"/>
  </si>
  <si>
    <t xml:space="preserve">ヨモギ田　弘 </t>
    <rPh sb="3" eb="4">
      <t>タ</t>
    </rPh>
    <rPh sb="5" eb="6">
      <t>ヒロシ</t>
    </rPh>
    <phoneticPr fontId="2"/>
  </si>
  <si>
    <t>下の単語を、関数を使って「ひらがな」で表示させなさい。</t>
    <rPh sb="0" eb="1">
      <t>シタ</t>
    </rPh>
    <rPh sb="2" eb="4">
      <t>タンゴ</t>
    </rPh>
    <rPh sb="6" eb="8">
      <t>カンスウ</t>
    </rPh>
    <rPh sb="9" eb="10">
      <t>ツカ</t>
    </rPh>
    <rPh sb="19" eb="21">
      <t>ヒョウジ</t>
    </rPh>
    <phoneticPr fontId="3"/>
  </si>
  <si>
    <t>自由自在</t>
    <rPh sb="0" eb="2">
      <t>じゆう</t>
    </rPh>
    <rPh sb="2" eb="4">
      <t>じざい</t>
    </rPh>
    <phoneticPr fontId="2" type="Hiragana"/>
  </si>
  <si>
    <t xml:space="preserve">森　しゅういち </t>
    <rPh sb="0" eb="1">
      <t>モリ</t>
    </rPh>
    <phoneticPr fontId="2"/>
  </si>
  <si>
    <t>高知　たろう</t>
    <phoneticPr fontId="2"/>
  </si>
  <si>
    <t>四国　三郎</t>
    <rPh sb="0" eb="2">
      <t>シコク</t>
    </rPh>
    <rPh sb="3" eb="5">
      <t>サブロウ</t>
    </rPh>
    <phoneticPr fontId="2"/>
  </si>
  <si>
    <t>金田一　小助</t>
    <rPh sb="0" eb="3">
      <t>キンダイチ</t>
    </rPh>
    <rPh sb="4" eb="5">
      <t>コ</t>
    </rPh>
    <rPh sb="5" eb="6">
      <t>スケ</t>
    </rPh>
    <phoneticPr fontId="2"/>
  </si>
  <si>
    <t>個</t>
    <rPh sb="0" eb="1">
      <t>コ</t>
    </rPh>
    <phoneticPr fontId="4"/>
  </si>
  <si>
    <t>枚</t>
    <rPh sb="0" eb="1">
      <t>マイ</t>
    </rPh>
    <phoneticPr fontId="4"/>
  </si>
  <si>
    <t>円</t>
    <rPh sb="0" eb="1">
      <t>エン</t>
    </rPh>
    <phoneticPr fontId="4"/>
  </si>
  <si>
    <t>売上金額</t>
    <rPh sb="0" eb="2">
      <t>ウリアゲ</t>
    </rPh>
    <rPh sb="2" eb="4">
      <t>キンガク</t>
    </rPh>
    <rPh sb="3" eb="4">
      <t>ガク</t>
    </rPh>
    <phoneticPr fontId="2"/>
  </si>
  <si>
    <t>おつり</t>
    <phoneticPr fontId="4"/>
  </si>
  <si>
    <t>金種別個数</t>
    <rPh sb="0" eb="1">
      <t>キン</t>
    </rPh>
    <rPh sb="1" eb="3">
      <t>シュベツ</t>
    </rPh>
    <rPh sb="3" eb="5">
      <t>コスウ</t>
    </rPh>
    <phoneticPr fontId="2"/>
  </si>
  <si>
    <t>売上とおつり</t>
    <rPh sb="0" eb="2">
      <t>ウリアゲ</t>
    </rPh>
    <phoneticPr fontId="2"/>
  </si>
  <si>
    <t>日付</t>
    <rPh sb="0" eb="2">
      <t>ヒヅケ</t>
    </rPh>
    <phoneticPr fontId="4"/>
  </si>
  <si>
    <t>金額</t>
    <rPh sb="0" eb="2">
      <t>キンガク</t>
    </rPh>
    <phoneticPr fontId="3"/>
  </si>
  <si>
    <t>高知　</t>
  </si>
  <si>
    <t>森　</t>
  </si>
  <si>
    <t>ヨモギ田　</t>
  </si>
  <si>
    <t>四国　</t>
  </si>
  <si>
    <t>金田一　</t>
  </si>
  <si>
    <t>行ラベル</t>
  </si>
  <si>
    <t>総計</t>
  </si>
  <si>
    <t>数量</t>
    <rPh sb="0" eb="2">
      <t>スウリョウ</t>
    </rPh>
    <phoneticPr fontId="2"/>
  </si>
  <si>
    <t>担当者</t>
    <rPh sb="0" eb="3">
      <t>タントウシャ</t>
    </rPh>
    <phoneticPr fontId="2"/>
  </si>
  <si>
    <t>高知カレー(辛口)</t>
  </si>
  <si>
    <t>高知カレー(甘口)</t>
  </si>
  <si>
    <t>高知カレー(中辛)</t>
  </si>
  <si>
    <t>月</t>
    <rPh sb="0" eb="1">
      <t>ツキ</t>
    </rPh>
    <phoneticPr fontId="2"/>
  </si>
  <si>
    <t>1月</t>
  </si>
  <si>
    <t>2月</t>
  </si>
  <si>
    <t>3月</t>
  </si>
  <si>
    <t>4月</t>
  </si>
  <si>
    <t>5月</t>
  </si>
  <si>
    <t>6月</t>
  </si>
  <si>
    <t>列ラベル</t>
  </si>
  <si>
    <t>合計 / 数量</t>
  </si>
  <si>
    <t>関数を使い、下の数値（198）を100未満を切り捨てなさい。</t>
    <rPh sb="0" eb="2">
      <t>カンスウ</t>
    </rPh>
    <rPh sb="3" eb="4">
      <t>ツカ</t>
    </rPh>
    <rPh sb="6" eb="7">
      <t>シタ</t>
    </rPh>
    <rPh sb="8" eb="10">
      <t>スウチ</t>
    </rPh>
    <rPh sb="19" eb="21">
      <t>ミマン</t>
    </rPh>
    <rPh sb="22" eb="23">
      <t>キ</t>
    </rPh>
    <rPh sb="24" eb="25">
      <t>ス</t>
    </rPh>
    <phoneticPr fontId="2"/>
  </si>
  <si>
    <t>関数、計算式を用いて今月末日の曜日を求めなさい。</t>
    <rPh sb="0" eb="2">
      <t>カンスウ</t>
    </rPh>
    <rPh sb="3" eb="6">
      <t>ケイサンシキ</t>
    </rPh>
    <rPh sb="7" eb="8">
      <t>モチ</t>
    </rPh>
    <rPh sb="10" eb="13">
      <t>コンゲツマツ</t>
    </rPh>
    <rPh sb="13" eb="14">
      <t>ビ</t>
    </rPh>
    <rPh sb="15" eb="17">
      <t>ヨウビ</t>
    </rPh>
    <rPh sb="18" eb="19">
      <t>モト</t>
    </rPh>
    <phoneticPr fontId="3"/>
  </si>
  <si>
    <t>１番
２番
３番</t>
    <phoneticPr fontId="2"/>
  </si>
  <si>
    <t>商品コード</t>
    <rPh sb="0" eb="2">
      <t>ショウヒン</t>
    </rPh>
    <phoneticPr fontId="2"/>
  </si>
  <si>
    <t>担当者コード</t>
    <rPh sb="0" eb="3">
      <t>タントウシャ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</si>
</sst>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quot;¥&quot;#,##0_);[Red]\(&quot;¥&quot;#,##0\)"/>
    <numFmt numFmtId="177" formatCode="0000"/>
    <numFmt numFmtId="178" formatCode="0_);[Red]\(0\)"/>
    <numFmt numFmtId="179" formatCode="\(&quot;¥&quot;#,##0\);[Red]\(&quot;¥&quot;#,##0\)"/>
    <numFmt numFmtId="180" formatCode="0&quot;円玉&quot;"/>
    <numFmt numFmtId="181" formatCode="0&quot;円札&quot;"/>
    <numFmt numFmtId="182" formatCode="[$-F800]dddd\,\ mmmm\ dd\,\ yyyy"/>
  </numFmts>
  <fonts count="23">
    <font>
      <sz val="10"/>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sz val="10"/>
      <color theme="1"/>
      <name val="ＭＳ Ｐゴシック"/>
      <family val="3"/>
      <charset val="128"/>
      <scheme val="minor"/>
    </font>
    <font>
      <sz val="14"/>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10"/>
      <color theme="1"/>
      <name val="ＭＳ Ｐゴシック"/>
      <family val="2"/>
      <charset val="128"/>
      <scheme val="minor"/>
    </font>
    <font>
      <sz val="20"/>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u/>
      <sz val="16"/>
      <color theme="1"/>
      <name val="ＭＳ Ｐゴシック"/>
      <family val="2"/>
      <charset val="128"/>
      <scheme val="minor"/>
    </font>
    <font>
      <u/>
      <sz val="16"/>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0"/>
      <color rgb="FF000000"/>
      <name val="ＭＳ Ｐゴシック"/>
      <family val="3"/>
      <charset val="128"/>
    </font>
    <font>
      <sz val="10"/>
      <color theme="0"/>
      <name val="ＭＳ Ｐゴシック"/>
      <family val="3"/>
      <charset val="128"/>
      <scheme val="minor"/>
    </font>
    <font>
      <b/>
      <i/>
      <sz val="14"/>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7">
    <xf numFmtId="0" fontId="0"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xf numFmtId="6" fontId="9" fillId="0" borderId="0" applyFont="0" applyFill="0" applyBorder="0" applyAlignment="0" applyProtection="0">
      <alignment vertical="center"/>
    </xf>
    <xf numFmtId="6" fontId="15" fillId="0" borderId="0" applyFont="0" applyFill="0" applyBorder="0" applyAlignment="0" applyProtection="0">
      <alignment vertical="center"/>
    </xf>
  </cellStyleXfs>
  <cellXfs count="134">
    <xf numFmtId="0" fontId="0" fillId="0" borderId="0" xfId="0">
      <alignment vertical="center"/>
    </xf>
    <xf numFmtId="0" fontId="5" fillId="0" borderId="0" xfId="0" applyNumberFormat="1" applyFont="1" applyFill="1" applyBorder="1" applyAlignment="1" applyProtection="1">
      <alignment vertical="center"/>
    </xf>
    <xf numFmtId="0" fontId="0" fillId="0" borderId="0" xfId="0" applyNumberFormat="1">
      <alignment vertical="center"/>
    </xf>
    <xf numFmtId="0" fontId="5" fillId="2" borderId="0" xfId="0" applyNumberFormat="1" applyFont="1" applyFill="1" applyBorder="1" applyAlignment="1" applyProtection="1">
      <alignment vertical="center"/>
    </xf>
    <xf numFmtId="0" fontId="5" fillId="2" borderId="0" xfId="0" applyNumberFormat="1" applyFont="1" applyFill="1" applyBorder="1" applyAlignment="1" applyProtection="1">
      <alignment horizontal="left" vertical="center"/>
    </xf>
    <xf numFmtId="0" fontId="5" fillId="0" borderId="1" xfId="0" applyNumberFormat="1" applyFont="1" applyFill="1" applyBorder="1" applyAlignment="1" applyProtection="1">
      <alignment vertical="center"/>
    </xf>
    <xf numFmtId="0" fontId="5" fillId="0" borderId="1" xfId="0" quotePrefix="1" applyNumberFormat="1" applyFont="1" applyFill="1" applyBorder="1" applyAlignment="1" applyProtection="1">
      <alignment vertical="center"/>
    </xf>
    <xf numFmtId="0" fontId="5" fillId="0" borderId="1" xfId="0" applyNumberFormat="1" applyFont="1" applyFill="1" applyBorder="1" applyAlignment="1" applyProtection="1">
      <alignment vertical="center" wrapText="1"/>
    </xf>
    <xf numFmtId="0" fontId="0" fillId="2" borderId="2" xfId="0" applyNumberFormat="1" applyFont="1" applyFill="1" applyBorder="1" applyAlignment="1" applyProtection="1">
      <alignment horizontal="center" vertical="center"/>
    </xf>
    <xf numFmtId="0" fontId="5" fillId="2" borderId="5" xfId="0" applyNumberFormat="1" applyFont="1" applyFill="1" applyBorder="1" applyAlignment="1" applyProtection="1">
      <alignment vertical="center"/>
    </xf>
    <xf numFmtId="0" fontId="5" fillId="2" borderId="6" xfId="0" applyNumberFormat="1" applyFont="1" applyFill="1" applyBorder="1" applyAlignment="1" applyProtection="1">
      <alignment vertical="center"/>
    </xf>
    <xf numFmtId="0" fontId="5" fillId="2" borderId="7" xfId="0" applyNumberFormat="1" applyFont="1" applyFill="1" applyBorder="1" applyAlignment="1" applyProtection="1">
      <alignment vertical="center"/>
    </xf>
    <xf numFmtId="0" fontId="5" fillId="2" borderId="8" xfId="0" applyNumberFormat="1" applyFont="1" applyFill="1" applyBorder="1" applyAlignment="1" applyProtection="1">
      <alignment horizontal="left" vertical="center"/>
    </xf>
    <xf numFmtId="0" fontId="5" fillId="2" borderId="9" xfId="0" applyNumberFormat="1" applyFont="1" applyFill="1" applyBorder="1" applyAlignment="1" applyProtection="1">
      <alignment vertical="center"/>
    </xf>
    <xf numFmtId="0" fontId="5" fillId="2" borderId="3" xfId="0" applyNumberFormat="1" applyFont="1" applyFill="1" applyBorder="1" applyAlignment="1" applyProtection="1">
      <alignment horizontal="center" vertical="center"/>
    </xf>
    <xf numFmtId="0" fontId="5" fillId="2" borderId="4" xfId="0" applyNumberFormat="1" applyFont="1" applyFill="1" applyBorder="1" applyAlignment="1" applyProtection="1">
      <alignment vertical="center"/>
    </xf>
    <xf numFmtId="0" fontId="5" fillId="2" borderId="8" xfId="0" applyNumberFormat="1" applyFont="1" applyFill="1" applyBorder="1" applyAlignment="1" applyProtection="1">
      <alignment vertical="center"/>
    </xf>
    <xf numFmtId="0" fontId="5" fillId="2" borderId="5" xfId="0" applyNumberFormat="1" applyFont="1" applyFill="1" applyBorder="1" applyAlignment="1" applyProtection="1">
      <alignment horizontal="center" vertical="center"/>
    </xf>
    <xf numFmtId="0" fontId="5" fillId="2" borderId="0" xfId="0" applyNumberFormat="1" applyFont="1" applyFill="1" applyBorder="1" applyAlignment="1" applyProtection="1">
      <alignment horizontal="right" vertical="center"/>
    </xf>
    <xf numFmtId="0" fontId="6" fillId="2" borderId="3" xfId="0" applyNumberFormat="1" applyFont="1" applyFill="1" applyBorder="1" applyAlignment="1" applyProtection="1">
      <alignment horizontal="center" vertical="center"/>
    </xf>
    <xf numFmtId="0" fontId="5" fillId="2" borderId="0" xfId="0" applyNumberFormat="1" applyFont="1" applyFill="1" applyBorder="1" applyAlignment="1" applyProtection="1">
      <alignment vertical="top" wrapText="1"/>
    </xf>
    <xf numFmtId="0" fontId="5" fillId="2" borderId="5" xfId="0" applyNumberFormat="1" applyFont="1" applyFill="1" applyBorder="1" applyAlignment="1" applyProtection="1">
      <alignment vertical="top"/>
    </xf>
    <xf numFmtId="0" fontId="5" fillId="2" borderId="0" xfId="0" applyNumberFormat="1" applyFont="1" applyFill="1" applyBorder="1" applyAlignment="1" applyProtection="1">
      <alignment vertical="center" wrapText="1"/>
    </xf>
    <xf numFmtId="0" fontId="7" fillId="0" borderId="0" xfId="0" applyFont="1" applyBorder="1">
      <alignment vertical="center"/>
    </xf>
    <xf numFmtId="0" fontId="8" fillId="3" borderId="11" xfId="0" applyFont="1" applyFill="1" applyBorder="1" applyAlignment="1">
      <alignment horizontal="centerContinuous" vertical="center"/>
    </xf>
    <xf numFmtId="0" fontId="8" fillId="3" borderId="11" xfId="0" applyFont="1" applyFill="1" applyBorder="1" applyAlignment="1">
      <alignment horizontal="center" vertical="center"/>
    </xf>
    <xf numFmtId="0" fontId="8" fillId="0" borderId="10" xfId="0" applyFont="1" applyBorder="1">
      <alignment vertical="center"/>
    </xf>
    <xf numFmtId="0" fontId="8" fillId="0" borderId="1" xfId="0" applyFont="1" applyBorder="1">
      <alignment vertical="center"/>
    </xf>
    <xf numFmtId="9" fontId="8" fillId="0" borderId="0" xfId="0" applyNumberFormat="1" applyFont="1" applyBorder="1">
      <alignment vertical="center"/>
    </xf>
    <xf numFmtId="38" fontId="8" fillId="0" borderId="10" xfId="1" applyFont="1" applyBorder="1" applyAlignment="1">
      <alignment vertical="center"/>
    </xf>
    <xf numFmtId="38" fontId="8" fillId="0" borderId="10" xfId="1" applyFont="1" applyBorder="1">
      <alignment vertical="center"/>
    </xf>
    <xf numFmtId="38" fontId="8" fillId="0" borderId="1" xfId="1" applyFont="1" applyBorder="1" applyAlignment="1">
      <alignment horizontal="left" vertical="center"/>
    </xf>
    <xf numFmtId="0" fontId="7" fillId="0" borderId="0" xfId="0" applyFont="1" applyFill="1" applyBorder="1">
      <alignment vertical="center"/>
    </xf>
    <xf numFmtId="176" fontId="8" fillId="0" borderId="0" xfId="0" applyNumberFormat="1" applyFont="1" applyFill="1" applyBorder="1">
      <alignment vertical="center"/>
    </xf>
    <xf numFmtId="0" fontId="8" fillId="0" borderId="1" xfId="0" applyFont="1" applyBorder="1" applyAlignment="1">
      <alignment horizontal="left" vertical="center"/>
    </xf>
    <xf numFmtId="0" fontId="8" fillId="0" borderId="10" xfId="0" applyFont="1" applyBorder="1" applyAlignment="1">
      <alignment horizontal="left" vertical="center"/>
    </xf>
    <xf numFmtId="0" fontId="7" fillId="0" borderId="0" xfId="0" applyFont="1">
      <alignment vertical="center"/>
    </xf>
    <xf numFmtId="0" fontId="10" fillId="0" borderId="0" xfId="0" applyFont="1" applyBorder="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4" fillId="0" borderId="1" xfId="0" applyFont="1" applyBorder="1">
      <alignment vertical="center"/>
    </xf>
    <xf numFmtId="0" fontId="15" fillId="0" borderId="11" xfId="0" applyFont="1" applyBorder="1">
      <alignment vertical="center"/>
    </xf>
    <xf numFmtId="0" fontId="15" fillId="0" borderId="10" xfId="0" applyFont="1" applyBorder="1">
      <alignment vertical="center"/>
    </xf>
    <xf numFmtId="0" fontId="14" fillId="0" borderId="1" xfId="0" applyFont="1" applyBorder="1" applyAlignment="1">
      <alignment horizontal="center" vertical="center"/>
    </xf>
    <xf numFmtId="0" fontId="0" fillId="0" borderId="0" xfId="0" applyAlignment="1">
      <alignment vertical="center"/>
    </xf>
    <xf numFmtId="0" fontId="15" fillId="0" borderId="1" xfId="0" applyFont="1" applyBorder="1">
      <alignment vertical="center"/>
    </xf>
    <xf numFmtId="0" fontId="18"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8" fillId="0" borderId="10" xfId="0" applyFont="1" applyBorder="1" applyAlignment="1">
      <alignment vertical="center"/>
    </xf>
    <xf numFmtId="0" fontId="15" fillId="0" borderId="0" xfId="3" applyFont="1">
      <alignment vertical="center"/>
    </xf>
    <xf numFmtId="0" fontId="15" fillId="0" borderId="16" xfId="3" applyFont="1" applyFill="1" applyBorder="1" applyAlignment="1">
      <alignment horizontal="center" vertical="center"/>
    </xf>
    <xf numFmtId="0" fontId="15" fillId="0" borderId="15" xfId="3" applyFont="1" applyFill="1" applyBorder="1" applyAlignment="1">
      <alignment horizontal="center" vertical="center"/>
    </xf>
    <xf numFmtId="0" fontId="15" fillId="0" borderId="14" xfId="3" applyFont="1" applyFill="1" applyBorder="1" applyAlignment="1">
      <alignment horizontal="center" vertical="center"/>
    </xf>
    <xf numFmtId="0" fontId="19" fillId="0" borderId="0" xfId="3" applyFont="1">
      <alignment vertical="center"/>
    </xf>
    <xf numFmtId="38" fontId="15" fillId="0" borderId="0" xfId="4" applyFont="1" applyFill="1">
      <alignment vertical="center"/>
    </xf>
    <xf numFmtId="0" fontId="15" fillId="0" borderId="0" xfId="3" applyFont="1" applyFill="1">
      <alignment vertical="center"/>
    </xf>
    <xf numFmtId="181" fontId="15" fillId="0" borderId="13" xfId="3" applyNumberFormat="1" applyFont="1" applyBorder="1" applyAlignment="1">
      <alignment horizontal="right" vertical="center"/>
    </xf>
    <xf numFmtId="0" fontId="15" fillId="0" borderId="12" xfId="3" applyFont="1" applyFill="1" applyBorder="1">
      <alignment vertical="center"/>
    </xf>
    <xf numFmtId="38" fontId="15" fillId="0" borderId="13" xfId="3" applyNumberFormat="1" applyFont="1" applyFill="1" applyBorder="1">
      <alignment vertical="center"/>
    </xf>
    <xf numFmtId="180" fontId="15" fillId="0" borderId="13" xfId="3" applyNumberFormat="1" applyFont="1" applyBorder="1" applyAlignment="1">
      <alignment horizontal="right" vertical="center"/>
    </xf>
    <xf numFmtId="0" fontId="15" fillId="0" borderId="0" xfId="3" applyFont="1" applyFill="1" applyBorder="1" applyAlignment="1">
      <alignment horizontal="center" vertical="center"/>
    </xf>
    <xf numFmtId="6" fontId="15" fillId="0" borderId="0" xfId="5" applyFont="1" applyFill="1" applyAlignment="1">
      <alignment vertical="center"/>
    </xf>
    <xf numFmtId="0" fontId="8" fillId="0" borderId="0" xfId="0" applyFont="1" applyBorder="1">
      <alignment vertical="center"/>
    </xf>
    <xf numFmtId="0" fontId="8" fillId="0" borderId="0" xfId="0" applyFont="1" applyBorder="1" applyAlignment="1">
      <alignment horizontal="left" vertical="center"/>
    </xf>
    <xf numFmtId="38" fontId="8" fillId="0" borderId="0" xfId="1" applyFont="1" applyBorder="1" applyAlignment="1">
      <alignment horizontal="left" vertical="center"/>
    </xf>
    <xf numFmtId="38" fontId="8" fillId="0" borderId="0" xfId="1" applyFont="1" applyBorder="1">
      <alignment vertical="center"/>
    </xf>
    <xf numFmtId="38" fontId="8" fillId="0" borderId="1" xfId="1" applyFont="1" applyBorder="1">
      <alignment vertical="center"/>
    </xf>
    <xf numFmtId="0" fontId="5" fillId="0" borderId="1" xfId="0" quotePrefix="1" applyNumberFormat="1" applyFont="1" applyFill="1" applyBorder="1" applyAlignment="1" applyProtection="1">
      <alignment horizontal="center" vertical="center"/>
    </xf>
    <xf numFmtId="0" fontId="15" fillId="0" borderId="0" xfId="3" applyFont="1" applyFill="1" applyAlignment="1">
      <alignment horizontal="right" vertical="center"/>
    </xf>
    <xf numFmtId="0" fontId="0" fillId="0" borderId="0" xfId="0" pivotButton="1">
      <alignment vertical="center"/>
    </xf>
    <xf numFmtId="0" fontId="0" fillId="0" borderId="0" xfId="0" applyAlignment="1">
      <alignment horizontal="left" vertical="center"/>
    </xf>
    <xf numFmtId="0" fontId="0" fillId="0" borderId="0" xfId="0" applyAlignment="1">
      <alignment horizontal="left" vertical="center" indent="1"/>
    </xf>
    <xf numFmtId="0" fontId="8" fillId="0" borderId="10" xfId="1" applyNumberFormat="1" applyFont="1" applyBorder="1" applyAlignment="1">
      <alignment vertical="center"/>
    </xf>
    <xf numFmtId="0" fontId="20" fillId="0" borderId="1" xfId="3" applyFont="1" applyFill="1" applyBorder="1" applyAlignment="1" applyProtection="1">
      <alignment horizontal="center" vertical="center"/>
    </xf>
    <xf numFmtId="0" fontId="20" fillId="0" borderId="1" xfId="3" applyNumberFormat="1" applyFont="1" applyFill="1" applyBorder="1" applyAlignment="1" applyProtection="1">
      <alignment horizontal="center" vertical="center"/>
    </xf>
    <xf numFmtId="0" fontId="5" fillId="0" borderId="1" xfId="0" applyNumberFormat="1" applyFont="1" applyBorder="1" applyAlignment="1">
      <alignment horizontal="center" vertical="center"/>
    </xf>
    <xf numFmtId="0" fontId="5" fillId="0" borderId="1" xfId="3" applyNumberFormat="1" applyFont="1" applyBorder="1" applyAlignment="1">
      <alignment horizontal="center"/>
    </xf>
    <xf numFmtId="0" fontId="5" fillId="0" borderId="0" xfId="3" applyFont="1" applyAlignment="1"/>
    <xf numFmtId="0" fontId="8" fillId="0" borderId="10" xfId="0" applyNumberFormat="1" applyFont="1" applyBorder="1" applyAlignment="1">
      <alignment horizontal="center" vertical="center"/>
    </xf>
    <xf numFmtId="0" fontId="8" fillId="0" borderId="17" xfId="0" applyFont="1" applyBorder="1">
      <alignment vertical="center"/>
    </xf>
    <xf numFmtId="0" fontId="5" fillId="0" borderId="1" xfId="0" applyNumberFormat="1" applyFont="1" applyBorder="1">
      <alignment vertical="center"/>
    </xf>
    <xf numFmtId="38" fontId="5" fillId="0" borderId="1" xfId="1" applyFont="1" applyBorder="1" applyAlignment="1"/>
    <xf numFmtId="0" fontId="5" fillId="0" borderId="1" xfId="3" applyNumberFormat="1" applyFont="1" applyBorder="1" applyAlignment="1"/>
    <xf numFmtId="0" fontId="8" fillId="0" borderId="18" xfId="0" applyNumberFormat="1" applyFont="1" applyFill="1" applyBorder="1" applyAlignment="1">
      <alignment horizontal="left" vertical="center"/>
    </xf>
    <xf numFmtId="0" fontId="8" fillId="0" borderId="18" xfId="0" applyFont="1" applyBorder="1">
      <alignment vertical="center"/>
    </xf>
    <xf numFmtId="0" fontId="5" fillId="0" borderId="0" xfId="3" applyFont="1" applyAlignment="1">
      <alignment horizontal="center"/>
    </xf>
    <xf numFmtId="0" fontId="5" fillId="0" borderId="0" xfId="3" applyNumberFormat="1" applyFont="1" applyAlignment="1"/>
    <xf numFmtId="0" fontId="7" fillId="5" borderId="0" xfId="0" applyFont="1" applyFill="1" applyBorder="1">
      <alignment vertical="center"/>
    </xf>
    <xf numFmtId="0" fontId="7" fillId="5" borderId="0" xfId="0" applyFont="1" applyFill="1" applyAlignment="1">
      <alignment horizontal="right" vertical="center"/>
    </xf>
    <xf numFmtId="182" fontId="7" fillId="5" borderId="0" xfId="0" applyNumberFormat="1" applyFont="1" applyFill="1" applyAlignment="1">
      <alignment horizontal="left" vertical="center"/>
    </xf>
    <xf numFmtId="0" fontId="8" fillId="5" borderId="0" xfId="0" applyFont="1" applyFill="1" applyBorder="1">
      <alignment vertical="center"/>
    </xf>
    <xf numFmtId="0" fontId="8" fillId="5" borderId="0" xfId="0" applyFont="1" applyFill="1" applyBorder="1" applyAlignment="1">
      <alignment horizontal="right" vertical="center"/>
    </xf>
    <xf numFmtId="177" fontId="8" fillId="5" borderId="0" xfId="0" applyNumberFormat="1" applyFont="1" applyFill="1" applyBorder="1" applyAlignment="1">
      <alignment horizontal="center" vertical="center"/>
    </xf>
    <xf numFmtId="176" fontId="8" fillId="5" borderId="0" xfId="0" applyNumberFormat="1" applyFont="1" applyFill="1" applyBorder="1">
      <alignment vertical="center"/>
    </xf>
    <xf numFmtId="179" fontId="8" fillId="5" borderId="0" xfId="0" applyNumberFormat="1" applyFont="1" applyFill="1" applyBorder="1">
      <alignment vertical="center"/>
    </xf>
    <xf numFmtId="0" fontId="8" fillId="6" borderId="10" xfId="0" applyFont="1" applyFill="1" applyBorder="1">
      <alignment vertical="center"/>
    </xf>
    <xf numFmtId="178" fontId="8" fillId="6" borderId="1" xfId="0" applyNumberFormat="1" applyFont="1" applyFill="1" applyBorder="1">
      <alignment vertical="center"/>
    </xf>
    <xf numFmtId="178" fontId="8" fillId="7" borderId="10" xfId="0" applyNumberFormat="1" applyFont="1" applyFill="1" applyBorder="1">
      <alignment vertical="center"/>
    </xf>
    <xf numFmtId="178" fontId="8" fillId="7" borderId="1" xfId="0" applyNumberFormat="1" applyFont="1" applyFill="1" applyBorder="1">
      <alignment vertical="center"/>
    </xf>
    <xf numFmtId="10" fontId="15" fillId="0" borderId="10" xfId="2" applyNumberFormat="1" applyFont="1" applyBorder="1">
      <alignment vertical="center"/>
    </xf>
    <xf numFmtId="0" fontId="1" fillId="0" borderId="1" xfId="0" applyFont="1" applyBorder="1">
      <alignment vertical="center"/>
    </xf>
    <xf numFmtId="176" fontId="8" fillId="6" borderId="21" xfId="0" applyNumberFormat="1" applyFont="1" applyFill="1" applyBorder="1">
      <alignment vertical="center"/>
    </xf>
    <xf numFmtId="176" fontId="8" fillId="6" borderId="22" xfId="0" applyNumberFormat="1" applyFont="1" applyFill="1" applyBorder="1">
      <alignment vertical="center"/>
    </xf>
    <xf numFmtId="0" fontId="8" fillId="6" borderId="24" xfId="0" applyFont="1" applyFill="1" applyBorder="1">
      <alignment vertical="center"/>
    </xf>
    <xf numFmtId="178" fontId="8" fillId="6" borderId="23" xfId="0" applyNumberFormat="1" applyFont="1" applyFill="1" applyBorder="1">
      <alignment vertical="center"/>
    </xf>
    <xf numFmtId="176" fontId="8" fillId="6" borderId="25" xfId="0" applyNumberFormat="1" applyFont="1" applyFill="1" applyBorder="1">
      <alignment vertical="center"/>
    </xf>
    <xf numFmtId="0" fontId="21" fillId="8" borderId="26" xfId="0" applyFont="1" applyFill="1" applyBorder="1" applyAlignment="1">
      <alignment horizontal="center" vertical="center"/>
    </xf>
    <xf numFmtId="0" fontId="21" fillId="8" borderId="19" xfId="0" applyFont="1" applyFill="1" applyBorder="1" applyAlignment="1">
      <alignment horizontal="center" vertical="center"/>
    </xf>
    <xf numFmtId="0" fontId="21" fillId="8" borderId="20" xfId="0" applyFont="1" applyFill="1" applyBorder="1" applyAlignment="1">
      <alignment horizontal="center" vertical="center"/>
    </xf>
    <xf numFmtId="176" fontId="22" fillId="5" borderId="0" xfId="0" applyNumberFormat="1" applyFont="1" applyFill="1" applyBorder="1">
      <alignment vertical="center"/>
    </xf>
    <xf numFmtId="0" fontId="8" fillId="0" borderId="7" xfId="0" applyNumberFormat="1" applyFont="1" applyBorder="1" applyAlignment="1">
      <alignment horizontal="center" vertical="center"/>
    </xf>
    <xf numFmtId="0" fontId="8" fillId="0" borderId="17" xfId="0" applyNumberFormat="1" applyFont="1" applyFill="1" applyBorder="1" applyAlignment="1">
      <alignment horizontal="left" vertical="center"/>
    </xf>
    <xf numFmtId="0" fontId="8" fillId="6" borderId="29" xfId="0" applyNumberFormat="1" applyFont="1" applyFill="1" applyBorder="1">
      <alignment vertical="center"/>
    </xf>
    <xf numFmtId="0" fontId="8" fillId="6" borderId="32" xfId="0" applyNumberFormat="1" applyFont="1" applyFill="1" applyBorder="1">
      <alignment vertical="center"/>
    </xf>
    <xf numFmtId="0" fontId="8" fillId="6" borderId="33" xfId="0" applyNumberFormat="1" applyFont="1" applyFill="1" applyBorder="1">
      <alignment vertical="center"/>
    </xf>
    <xf numFmtId="0" fontId="15" fillId="0" borderId="1" xfId="2" applyNumberFormat="1" applyFont="1" applyBorder="1">
      <alignment vertical="center"/>
    </xf>
    <xf numFmtId="0" fontId="5" fillId="2" borderId="0" xfId="0" applyNumberFormat="1" applyFont="1" applyFill="1" applyBorder="1" applyAlignment="1" applyProtection="1">
      <alignment horizontal="left" vertical="center" wrapText="1"/>
    </xf>
    <xf numFmtId="182" fontId="7" fillId="5" borderId="0" xfId="0" applyNumberFormat="1" applyFont="1" applyFill="1" applyAlignment="1">
      <alignment horizontal="right" vertical="center"/>
    </xf>
    <xf numFmtId="0" fontId="8" fillId="6" borderId="15" xfId="0" applyFont="1" applyFill="1" applyBorder="1" applyAlignment="1">
      <alignment vertical="center"/>
    </xf>
    <xf numFmtId="0" fontId="8" fillId="6" borderId="14" xfId="0" applyFont="1" applyFill="1" applyBorder="1" applyAlignment="1">
      <alignment vertical="center"/>
    </xf>
    <xf numFmtId="0" fontId="19" fillId="5" borderId="0" xfId="0" applyFont="1" applyFill="1" applyBorder="1" applyAlignment="1">
      <alignment horizontal="center" vertical="center"/>
    </xf>
    <xf numFmtId="0" fontId="21" fillId="8" borderId="27" xfId="0" applyFont="1" applyFill="1" applyBorder="1" applyAlignment="1">
      <alignment horizontal="center" vertical="center"/>
    </xf>
    <xf numFmtId="0" fontId="21" fillId="8" borderId="28" xfId="0" applyFont="1" applyFill="1" applyBorder="1" applyAlignment="1">
      <alignment horizontal="center" vertical="center"/>
    </xf>
    <xf numFmtId="0" fontId="8" fillId="6" borderId="30" xfId="0" applyFont="1" applyFill="1" applyBorder="1" applyAlignment="1">
      <alignment vertical="center"/>
    </xf>
    <xf numFmtId="0" fontId="8" fillId="6" borderId="31" xfId="0" applyFont="1" applyFill="1" applyBorder="1" applyAlignment="1">
      <alignment vertical="center"/>
    </xf>
    <xf numFmtId="0" fontId="8" fillId="6" borderId="34" xfId="0" applyFont="1" applyFill="1" applyBorder="1" applyAlignment="1">
      <alignment vertical="center"/>
    </xf>
    <xf numFmtId="0" fontId="8" fillId="6" borderId="35" xfId="0" applyFont="1" applyFill="1" applyBorder="1" applyAlignment="1">
      <alignment vertical="center"/>
    </xf>
    <xf numFmtId="0" fontId="13" fillId="0" borderId="0" xfId="3" applyFont="1" applyAlignment="1">
      <alignment horizontal="center" vertical="center"/>
    </xf>
    <xf numFmtId="6" fontId="15" fillId="4" borderId="0" xfId="5" applyFont="1" applyFill="1" applyAlignment="1">
      <alignment horizontal="center" vertical="center"/>
    </xf>
    <xf numFmtId="0" fontId="15" fillId="0" borderId="0" xfId="3" applyFont="1" applyAlignment="1">
      <alignment horizontal="right" vertical="center"/>
    </xf>
    <xf numFmtId="0" fontId="16" fillId="0" borderId="0" xfId="0" applyFont="1" applyAlignment="1">
      <alignment horizontal="center" vertical="center"/>
    </xf>
    <xf numFmtId="0" fontId="17" fillId="0" borderId="0" xfId="0" applyFont="1" applyAlignment="1">
      <alignment horizontal="center" vertical="center"/>
    </xf>
  </cellXfs>
  <cellStyles count="7">
    <cellStyle name="パーセント" xfId="2" builtinId="5"/>
    <cellStyle name="桁区切り" xfId="1" builtinId="6"/>
    <cellStyle name="桁区切り 2" xfId="4"/>
    <cellStyle name="通貨" xfId="5" builtinId="7"/>
    <cellStyle name="通貨 2" xfId="6"/>
    <cellStyle name="標準" xfId="0" builtinId="0"/>
    <cellStyle name="標準 2" xfId="3"/>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5507436570428"/>
          <c:y val="5.1400554097404488E-2"/>
          <c:w val="0.86933245844269469"/>
          <c:h val="0.71907516768737256"/>
        </c:manualLayout>
      </c:layout>
      <c:barChart>
        <c:barDir val="col"/>
        <c:grouping val="clustered"/>
        <c:varyColors val="0"/>
        <c:ser>
          <c:idx val="0"/>
          <c:order val="0"/>
          <c:tx>
            <c:strRef>
              <c:f>課題４!$B$5</c:f>
              <c:strCache>
                <c:ptCount val="1"/>
                <c:pt idx="0">
                  <c:v>期待全体</c:v>
                </c:pt>
              </c:strCache>
            </c:strRef>
          </c:tx>
          <c:spPr>
            <a:pattFill prst="ltUpDiag">
              <a:fgClr>
                <a:srgbClr val="0070C0"/>
              </a:fgClr>
              <a:bgClr>
                <a:schemeClr val="bg1"/>
              </a:bgClr>
            </a:pattFill>
            <a:ln>
              <a:solidFill>
                <a:sysClr val="windowText" lastClr="000000"/>
              </a:solidFill>
            </a:ln>
          </c:spPr>
          <c:invertIfNegative val="0"/>
          <c:dLbls>
            <c:showLegendKey val="0"/>
            <c:showVal val="1"/>
            <c:showCatName val="0"/>
            <c:showSerName val="0"/>
            <c:showPercent val="0"/>
            <c:showBubbleSize val="0"/>
            <c:showLeaderLines val="0"/>
          </c:dLbls>
          <c:cat>
            <c:strRef>
              <c:f>課題４!$C$4:$I$4</c:f>
              <c:strCache>
                <c:ptCount val="7"/>
                <c:pt idx="0">
                  <c:v>カツオ</c:v>
                </c:pt>
                <c:pt idx="1">
                  <c:v>皿鉢</c:v>
                </c:pt>
                <c:pt idx="2">
                  <c:v>海の幸</c:v>
                </c:pt>
                <c:pt idx="3">
                  <c:v>川の幸</c:v>
                </c:pt>
                <c:pt idx="4">
                  <c:v>野菜</c:v>
                </c:pt>
                <c:pt idx="5">
                  <c:v>果物</c:v>
                </c:pt>
                <c:pt idx="6">
                  <c:v>ご当地物</c:v>
                </c:pt>
              </c:strCache>
            </c:strRef>
          </c:cat>
          <c:val>
            <c:numRef>
              <c:f>課題４!$C$5:$I$5</c:f>
              <c:numCache>
                <c:formatCode>General</c:formatCode>
                <c:ptCount val="7"/>
                <c:pt idx="0">
                  <c:v>885</c:v>
                </c:pt>
                <c:pt idx="1">
                  <c:v>53</c:v>
                </c:pt>
                <c:pt idx="2">
                  <c:v>181</c:v>
                </c:pt>
                <c:pt idx="3">
                  <c:v>50</c:v>
                </c:pt>
                <c:pt idx="4">
                  <c:v>47</c:v>
                </c:pt>
                <c:pt idx="5">
                  <c:v>124</c:v>
                </c:pt>
                <c:pt idx="6">
                  <c:v>138</c:v>
                </c:pt>
              </c:numCache>
            </c:numRef>
          </c:val>
        </c:ser>
        <c:ser>
          <c:idx val="1"/>
          <c:order val="1"/>
          <c:tx>
            <c:strRef>
              <c:f>課題４!$B$6</c:f>
              <c:strCache>
                <c:ptCount val="1"/>
                <c:pt idx="0">
                  <c:v>実食全体</c:v>
                </c:pt>
              </c:strCache>
            </c:strRef>
          </c:tx>
          <c:spPr>
            <a:solidFill>
              <a:schemeClr val="accent2"/>
            </a:solidFill>
            <a:ln>
              <a:solidFill>
                <a:sysClr val="windowText" lastClr="000000"/>
              </a:solidFill>
            </a:ln>
          </c:spPr>
          <c:invertIfNegative val="0"/>
          <c:dLbls>
            <c:showLegendKey val="0"/>
            <c:showVal val="1"/>
            <c:showCatName val="0"/>
            <c:showSerName val="0"/>
            <c:showPercent val="0"/>
            <c:showBubbleSize val="0"/>
            <c:showLeaderLines val="0"/>
          </c:dLbls>
          <c:cat>
            <c:strRef>
              <c:f>課題４!$C$4:$I$4</c:f>
              <c:strCache>
                <c:ptCount val="7"/>
                <c:pt idx="0">
                  <c:v>カツオ</c:v>
                </c:pt>
                <c:pt idx="1">
                  <c:v>皿鉢</c:v>
                </c:pt>
                <c:pt idx="2">
                  <c:v>海の幸</c:v>
                </c:pt>
                <c:pt idx="3">
                  <c:v>川の幸</c:v>
                </c:pt>
                <c:pt idx="4">
                  <c:v>野菜</c:v>
                </c:pt>
                <c:pt idx="5">
                  <c:v>果物</c:v>
                </c:pt>
                <c:pt idx="6">
                  <c:v>ご当地物</c:v>
                </c:pt>
              </c:strCache>
            </c:strRef>
          </c:cat>
          <c:val>
            <c:numRef>
              <c:f>課題４!$C$6:$I$6</c:f>
              <c:numCache>
                <c:formatCode>General</c:formatCode>
                <c:ptCount val="7"/>
                <c:pt idx="0">
                  <c:v>558</c:v>
                </c:pt>
                <c:pt idx="1">
                  <c:v>23</c:v>
                </c:pt>
                <c:pt idx="2">
                  <c:v>132</c:v>
                </c:pt>
                <c:pt idx="3">
                  <c:v>37</c:v>
                </c:pt>
                <c:pt idx="4">
                  <c:v>24</c:v>
                </c:pt>
                <c:pt idx="5">
                  <c:v>73</c:v>
                </c:pt>
                <c:pt idx="6">
                  <c:v>97</c:v>
                </c:pt>
              </c:numCache>
            </c:numRef>
          </c:val>
        </c:ser>
        <c:dLbls>
          <c:showLegendKey val="0"/>
          <c:showVal val="0"/>
          <c:showCatName val="0"/>
          <c:showSerName val="0"/>
          <c:showPercent val="0"/>
          <c:showBubbleSize val="0"/>
        </c:dLbls>
        <c:gapWidth val="150"/>
        <c:axId val="90080384"/>
        <c:axId val="90081920"/>
      </c:barChart>
      <c:catAx>
        <c:axId val="90080384"/>
        <c:scaling>
          <c:orientation val="minMax"/>
        </c:scaling>
        <c:delete val="0"/>
        <c:axPos val="b"/>
        <c:majorTickMark val="out"/>
        <c:minorTickMark val="none"/>
        <c:tickLblPos val="nextTo"/>
        <c:crossAx val="90081920"/>
        <c:crosses val="autoZero"/>
        <c:auto val="1"/>
        <c:lblAlgn val="ctr"/>
        <c:lblOffset val="100"/>
        <c:noMultiLvlLbl val="0"/>
      </c:catAx>
      <c:valAx>
        <c:axId val="90081920"/>
        <c:scaling>
          <c:orientation val="minMax"/>
        </c:scaling>
        <c:delete val="0"/>
        <c:axPos val="l"/>
        <c:majorGridlines/>
        <c:numFmt formatCode="General" sourceLinked="1"/>
        <c:majorTickMark val="out"/>
        <c:minorTickMark val="none"/>
        <c:tickLblPos val="nextTo"/>
        <c:crossAx val="90080384"/>
        <c:crosses val="autoZero"/>
        <c:crossBetween val="between"/>
      </c:valAx>
    </c:plotArea>
    <c:legend>
      <c:legendPos val="r"/>
      <c:layout>
        <c:manualLayout>
          <c:xMode val="edge"/>
          <c:yMode val="edge"/>
          <c:x val="0.31393197725284355"/>
          <c:y val="0.88387540099154271"/>
          <c:w val="0.4638458005249344"/>
          <c:h val="7.9471420239136795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a:t>満足度グラフ</a:t>
            </a:r>
          </a:p>
        </c:rich>
      </c:tx>
      <c:layout/>
      <c:overlay val="0"/>
    </c:title>
    <c:autoTitleDeleted val="0"/>
    <c:view3D>
      <c:rotX val="30"/>
      <c:rotY val="0"/>
      <c:rAngAx val="0"/>
      <c:perspective val="30"/>
    </c:view3D>
    <c:floor>
      <c:thickness val="0"/>
    </c:floor>
    <c:sideWall>
      <c:thickness val="0"/>
    </c:sideWall>
    <c:backWall>
      <c:thickness val="0"/>
    </c:backWall>
    <c:plotArea>
      <c:layout/>
      <c:pie3DChart>
        <c:varyColors val="1"/>
        <c:ser>
          <c:idx val="0"/>
          <c:order val="0"/>
          <c:tx>
            <c:strRef>
              <c:f>課題４!$B$7</c:f>
              <c:strCache>
                <c:ptCount val="1"/>
                <c:pt idx="0">
                  <c:v>割合</c:v>
                </c:pt>
              </c:strCache>
            </c:strRef>
          </c:tx>
          <c:dPt>
            <c:idx val="0"/>
            <c:bubble3D val="0"/>
            <c:explosion val="10"/>
          </c:dPt>
          <c:dLbls>
            <c:showLegendKey val="0"/>
            <c:showVal val="1"/>
            <c:showCatName val="0"/>
            <c:showSerName val="0"/>
            <c:showPercent val="0"/>
            <c:showBubbleSize val="0"/>
            <c:showLeaderLines val="1"/>
          </c:dLbls>
          <c:cat>
            <c:strRef>
              <c:f>課題４!$C$4:$I$4</c:f>
              <c:strCache>
                <c:ptCount val="7"/>
                <c:pt idx="0">
                  <c:v>カツオ</c:v>
                </c:pt>
                <c:pt idx="1">
                  <c:v>皿鉢</c:v>
                </c:pt>
                <c:pt idx="2">
                  <c:v>海の幸</c:v>
                </c:pt>
                <c:pt idx="3">
                  <c:v>川の幸</c:v>
                </c:pt>
                <c:pt idx="4">
                  <c:v>野菜</c:v>
                </c:pt>
                <c:pt idx="5">
                  <c:v>果物</c:v>
                </c:pt>
                <c:pt idx="6">
                  <c:v>ご当地物</c:v>
                </c:pt>
              </c:strCache>
            </c:strRef>
          </c:cat>
          <c:val>
            <c:numRef>
              <c:f>課題４!$C$7:$I$7</c:f>
              <c:numCache>
                <c:formatCode>0.00%</c:formatCode>
                <c:ptCount val="7"/>
                <c:pt idx="0">
                  <c:v>0.63100000000000001</c:v>
                </c:pt>
                <c:pt idx="1">
                  <c:v>0.434</c:v>
                </c:pt>
                <c:pt idx="2">
                  <c:v>0.72899999999999998</c:v>
                </c:pt>
                <c:pt idx="3">
                  <c:v>0.74</c:v>
                </c:pt>
                <c:pt idx="4">
                  <c:v>0.51100000000000001</c:v>
                </c:pt>
                <c:pt idx="5">
                  <c:v>0.58899999999999997</c:v>
                </c:pt>
                <c:pt idx="6">
                  <c:v>0.70299999999999996</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zero"/>
    <c:showDLblsOverMax val="0"/>
  </c:chart>
  <c:printSettings>
    <c:headerFooter/>
    <c:pageMargins b="0.75000000000000011" l="0.70000000000000007" r="0.70000000000000007" t="0.75000000000000011" header="0.30000000000000004" footer="0.30000000000000004"/>
    <c:pageSetup paperSize="9" orientation="landscape" horizontalDpi="0" verticalDpi="0"/>
  </c:printSettings>
</c:chartSpace>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absolute">
    <xdr:from>
      <xdr:col>1</xdr:col>
      <xdr:colOff>2867025</xdr:colOff>
      <xdr:row>16</xdr:row>
      <xdr:rowOff>104775</xdr:rowOff>
    </xdr:from>
    <xdr:to>
      <xdr:col>1</xdr:col>
      <xdr:colOff>3981450</xdr:colOff>
      <xdr:row>18</xdr:row>
      <xdr:rowOff>85725</xdr:rowOff>
    </xdr:to>
    <xdr:sp macro="" textlink="">
      <xdr:nvSpPr>
        <xdr:cNvPr id="2" name="テキスト ボックス 1"/>
        <xdr:cNvSpPr txBox="1"/>
      </xdr:nvSpPr>
      <xdr:spPr>
        <a:xfrm>
          <a:off x="3476625" y="2609850"/>
          <a:ext cx="1114425"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１番</a:t>
          </a:r>
          <a:endParaRPr kumimoji="1" lang="en-US" altLang="ja-JP" sz="1000"/>
        </a:p>
        <a:p>
          <a:r>
            <a:rPr kumimoji="1" lang="ja-JP" altLang="en-US" sz="1000"/>
            <a:t>２番</a:t>
          </a:r>
          <a:endParaRPr kumimoji="1" lang="en-US" altLang="ja-JP" sz="1000"/>
        </a:p>
        <a:p>
          <a:r>
            <a:rPr kumimoji="1" lang="ja-JP" altLang="en-US" sz="1000"/>
            <a:t>３番</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47626</xdr:colOff>
      <xdr:row>1</xdr:row>
      <xdr:rowOff>38699</xdr:rowOff>
    </xdr:from>
    <xdr:to>
      <xdr:col>6</xdr:col>
      <xdr:colOff>932931</xdr:colOff>
      <xdr:row>6</xdr:row>
      <xdr:rowOff>131018</xdr:rowOff>
    </xdr:to>
    <xdr:pic>
      <xdr:nvPicPr>
        <xdr:cNvPr id="13" name="図 12"/>
        <xdr:cNvPicPr>
          <a:picLocks noChangeAspect="1"/>
        </xdr:cNvPicPr>
      </xdr:nvPicPr>
      <xdr:blipFill>
        <a:blip xmlns:r="http://schemas.openxmlformats.org/officeDocument/2006/relationships" r:embed="rId1" cstate="print">
          <a:clrChange>
            <a:clrFrom>
              <a:srgbClr val="000000"/>
            </a:clrFrom>
            <a:clrTo>
              <a:srgbClr val="000000">
                <a:alpha val="0"/>
              </a:srgbClr>
            </a:clrTo>
          </a:clrChange>
          <a:extLst>
            <a:ext uri="{28A0092B-C50C-407E-A947-70E740481C1C}">
              <a14:useLocalDpi xmlns:a14="http://schemas.microsoft.com/office/drawing/2010/main" val="0"/>
            </a:ext>
          </a:extLst>
        </a:blip>
        <a:stretch>
          <a:fillRect/>
        </a:stretch>
      </xdr:blipFill>
      <xdr:spPr>
        <a:xfrm>
          <a:off x="3724276" y="191099"/>
          <a:ext cx="885305" cy="854319"/>
        </a:xfrm>
        <a:prstGeom prst="rect">
          <a:avLst/>
        </a:prstGeom>
        <a:noFill/>
        <a:ln>
          <a:noFill/>
        </a:ln>
      </xdr:spPr>
    </xdr:pic>
    <xdr:clientData/>
  </xdr:twoCellAnchor>
  <xdr:oneCellAnchor>
    <xdr:from>
      <xdr:col>1</xdr:col>
      <xdr:colOff>38100</xdr:colOff>
      <xdr:row>1</xdr:row>
      <xdr:rowOff>38100</xdr:rowOff>
    </xdr:from>
    <xdr:ext cx="2838450" cy="625812"/>
    <xdr:sp macro="" textlink="">
      <xdr:nvSpPr>
        <xdr:cNvPr id="14" name="正方形/長方形 13"/>
        <xdr:cNvSpPr/>
      </xdr:nvSpPr>
      <xdr:spPr>
        <a:xfrm>
          <a:off x="619125" y="190500"/>
          <a:ext cx="2838450" cy="625812"/>
        </a:xfrm>
        <a:prstGeom prst="rect">
          <a:avLst/>
        </a:prstGeom>
        <a:noFill/>
      </xdr:spPr>
      <xdr:txBody>
        <a:bodyPr wrap="square" lIns="91440" tIns="45720" rIns="91440" bIns="45720">
          <a:spAutoFit/>
        </a:bodyPr>
        <a:lstStyle/>
        <a:p>
          <a:pPr algn="ctr"/>
          <a:r>
            <a:rPr lang="ja-JP" altLang="en-US" sz="3200" b="1" cap="none" spc="0">
              <a:ln w="12700">
                <a:solidFill>
                  <a:schemeClr val="tx2">
                    <a:satMod val="155000"/>
                  </a:schemeClr>
                </a:solidFill>
                <a:prstDash val="solid"/>
              </a:ln>
              <a:gradFill flip="none" rotWithShape="1">
                <a:gsLst>
                  <a:gs pos="0">
                    <a:srgbClr val="FF3399"/>
                  </a:gs>
                  <a:gs pos="25000">
                    <a:srgbClr val="FF6633"/>
                  </a:gs>
                  <a:gs pos="50000">
                    <a:srgbClr val="FFFF00"/>
                  </a:gs>
                  <a:gs pos="75000">
                    <a:srgbClr val="01A78F"/>
                  </a:gs>
                  <a:gs pos="100000">
                    <a:srgbClr val="3366FF"/>
                  </a:gs>
                </a:gsLst>
                <a:lin ang="10800000" scaled="1"/>
                <a:tileRect/>
              </a:gradFill>
              <a:effectLst>
                <a:outerShdw blurRad="41275" dist="20320" dir="1800000" algn="tl" rotWithShape="0">
                  <a:srgbClr val="000000">
                    <a:alpha val="40000"/>
                  </a:srgbClr>
                </a:outerShdw>
              </a:effectLst>
              <a:latin typeface="HGPｺﾞｼｯｸE" panose="020B0900000000000000" pitchFamily="50" charset="-128"/>
              <a:ea typeface="HGPｺﾞｼｯｸE" panose="020B0900000000000000" pitchFamily="50" charset="-128"/>
            </a:rPr>
            <a:t>こうち屋マート</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13</xdr:row>
          <xdr:rowOff>85725</xdr:rowOff>
        </xdr:from>
        <xdr:to>
          <xdr:col>15</xdr:col>
          <xdr:colOff>466725</xdr:colOff>
          <xdr:row>53</xdr:row>
          <xdr:rowOff>133350</xdr:rowOff>
        </xdr:to>
        <xdr:pic>
          <xdr:nvPicPr>
            <xdr:cNvPr id="7266" name="図 5"/>
            <xdr:cNvPicPr>
              <a:picLocks noChangeAspect="1" noChangeArrowheads="1"/>
              <a:extLst>
                <a:ext uri="{84589F7E-364E-4C9E-8A38-B11213B215E9}">
                  <a14:cameraTool cellRange="課題１!$A$1:$H$33" spid="_x0000_s7268"/>
                </a:ext>
              </a:extLst>
            </xdr:cNvPicPr>
          </xdr:nvPicPr>
          <xdr:blipFill>
            <a:blip xmlns:r="http://schemas.openxmlformats.org/officeDocument/2006/relationships" r:embed="rId1"/>
            <a:srcRect/>
            <a:stretch>
              <a:fillRect/>
            </a:stretch>
          </xdr:blipFill>
          <xdr:spPr bwMode="auto">
            <a:xfrm>
              <a:off x="38100" y="2152650"/>
              <a:ext cx="6315075" cy="61436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123825</xdr:colOff>
      <xdr:row>11</xdr:row>
      <xdr:rowOff>133348</xdr:rowOff>
    </xdr:from>
    <xdr:to>
      <xdr:col>8</xdr:col>
      <xdr:colOff>669750</xdr:colOff>
      <xdr:row>35</xdr:row>
      <xdr:rowOff>75748</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133350</xdr:colOff>
      <xdr:row>37</xdr:row>
      <xdr:rowOff>104775</xdr:rowOff>
    </xdr:from>
    <xdr:to>
      <xdr:col>8</xdr:col>
      <xdr:colOff>679275</xdr:colOff>
      <xdr:row>63</xdr:row>
      <xdr:rowOff>30375</xdr:rowOff>
    </xdr:to>
    <xdr:graphicFrame macro="">
      <xdr:nvGraphicFramePr>
        <xdr:cNvPr id="5" name="グラフ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esck02" refreshedDate="42521.36619537037" createdVersion="4" refreshedVersion="4" minRefreshableVersion="3" recordCount="90">
  <cacheSource type="worksheet">
    <worksheetSource ref="A1:H91" sheet="課題３"/>
  </cacheSource>
  <cacheFields count="8">
    <cacheField name="月" numFmtId="0">
      <sharedItems count="6">
        <s v="2月"/>
        <s v="5月"/>
        <s v="1月"/>
        <s v="3月"/>
        <s v="4月"/>
        <s v="6月"/>
      </sharedItems>
    </cacheField>
    <cacheField name="商品コード" numFmtId="0">
      <sharedItems containsSemiMixedTypes="0" containsString="0" containsNumber="1" containsInteger="1" minValue="6" maxValue="8"/>
    </cacheField>
    <cacheField name="品名" numFmtId="0">
      <sharedItems count="3">
        <s v="高知カレー(中辛)"/>
        <s v="高知カレー(辛口)"/>
        <s v="高知カレー(甘口)"/>
      </sharedItems>
    </cacheField>
    <cacheField name="単価" numFmtId="0">
      <sharedItems containsSemiMixedTypes="0" containsString="0" containsNumber="1" containsInteger="1" minValue="300" maxValue="300"/>
    </cacheField>
    <cacheField name="数量" numFmtId="0">
      <sharedItems containsSemiMixedTypes="0" containsString="0" containsNumber="1" containsInteger="1" minValue="21" maxValue="283"/>
    </cacheField>
    <cacheField name="金額" numFmtId="38">
      <sharedItems containsSemiMixedTypes="0" containsString="0" containsNumber="1" containsInteger="1" minValue="6300" maxValue="84900"/>
    </cacheField>
    <cacheField name="担当者コード" numFmtId="38">
      <sharedItems containsSemiMixedTypes="0" containsString="0" containsNumber="1" containsInteger="1" minValue="1" maxValue="5"/>
    </cacheField>
    <cacheField name="担当者" numFmtId="0">
      <sharedItems count="5">
        <s v="四国　"/>
        <s v="ヨモギ田　"/>
        <s v="金田一　"/>
        <s v="高知　"/>
        <s v="森　"/>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0">
  <r>
    <x v="0"/>
    <n v="8"/>
    <x v="0"/>
    <n v="300"/>
    <n v="283"/>
    <n v="84900"/>
    <n v="4"/>
    <x v="0"/>
  </r>
  <r>
    <x v="1"/>
    <n v="8"/>
    <x v="0"/>
    <n v="300"/>
    <n v="244"/>
    <n v="73200"/>
    <n v="3"/>
    <x v="1"/>
  </r>
  <r>
    <x v="1"/>
    <n v="8"/>
    <x v="0"/>
    <n v="300"/>
    <n v="243"/>
    <n v="72900"/>
    <n v="5"/>
    <x v="2"/>
  </r>
  <r>
    <x v="1"/>
    <n v="8"/>
    <x v="0"/>
    <n v="300"/>
    <n v="224"/>
    <n v="67200"/>
    <n v="1"/>
    <x v="3"/>
  </r>
  <r>
    <x v="1"/>
    <n v="8"/>
    <x v="0"/>
    <n v="300"/>
    <n v="224"/>
    <n v="67200"/>
    <n v="2"/>
    <x v="4"/>
  </r>
  <r>
    <x v="2"/>
    <n v="8"/>
    <x v="0"/>
    <n v="300"/>
    <n v="222"/>
    <n v="66600"/>
    <n v="4"/>
    <x v="0"/>
  </r>
  <r>
    <x v="3"/>
    <n v="8"/>
    <x v="0"/>
    <n v="300"/>
    <n v="222"/>
    <n v="66600"/>
    <n v="3"/>
    <x v="1"/>
  </r>
  <r>
    <x v="4"/>
    <n v="8"/>
    <x v="0"/>
    <n v="300"/>
    <n v="222"/>
    <n v="66600"/>
    <n v="2"/>
    <x v="4"/>
  </r>
  <r>
    <x v="5"/>
    <n v="8"/>
    <x v="0"/>
    <n v="300"/>
    <n v="222"/>
    <n v="66600"/>
    <n v="4"/>
    <x v="0"/>
  </r>
  <r>
    <x v="2"/>
    <n v="8"/>
    <x v="0"/>
    <n v="300"/>
    <n v="204"/>
    <n v="61200"/>
    <n v="1"/>
    <x v="3"/>
  </r>
  <r>
    <x v="0"/>
    <n v="8"/>
    <x v="0"/>
    <n v="300"/>
    <n v="203"/>
    <n v="60900"/>
    <n v="1"/>
    <x v="3"/>
  </r>
  <r>
    <x v="4"/>
    <n v="8"/>
    <x v="0"/>
    <n v="300"/>
    <n v="203"/>
    <n v="60900"/>
    <n v="3"/>
    <x v="1"/>
  </r>
  <r>
    <x v="4"/>
    <n v="8"/>
    <x v="0"/>
    <n v="300"/>
    <n v="201"/>
    <n v="60300"/>
    <n v="5"/>
    <x v="2"/>
  </r>
  <r>
    <x v="5"/>
    <n v="8"/>
    <x v="0"/>
    <n v="300"/>
    <n v="200"/>
    <n v="60000"/>
    <n v="2"/>
    <x v="4"/>
  </r>
  <r>
    <x v="5"/>
    <n v="8"/>
    <x v="0"/>
    <n v="300"/>
    <n v="200"/>
    <n v="60000"/>
    <n v="5"/>
    <x v="2"/>
  </r>
  <r>
    <x v="3"/>
    <n v="8"/>
    <x v="0"/>
    <n v="300"/>
    <n v="184"/>
    <n v="55200"/>
    <n v="2"/>
    <x v="4"/>
  </r>
  <r>
    <x v="3"/>
    <n v="8"/>
    <x v="0"/>
    <n v="300"/>
    <n v="184"/>
    <n v="55200"/>
    <n v="4"/>
    <x v="0"/>
  </r>
  <r>
    <x v="2"/>
    <n v="8"/>
    <x v="0"/>
    <n v="300"/>
    <n v="183"/>
    <n v="54900"/>
    <n v="3"/>
    <x v="1"/>
  </r>
  <r>
    <x v="0"/>
    <n v="8"/>
    <x v="0"/>
    <n v="300"/>
    <n v="183"/>
    <n v="54900"/>
    <n v="5"/>
    <x v="2"/>
  </r>
  <r>
    <x v="5"/>
    <n v="8"/>
    <x v="0"/>
    <n v="300"/>
    <n v="183"/>
    <n v="54900"/>
    <n v="1"/>
    <x v="3"/>
  </r>
  <r>
    <x v="1"/>
    <n v="8"/>
    <x v="0"/>
    <n v="300"/>
    <n v="180"/>
    <n v="54000"/>
    <n v="4"/>
    <x v="0"/>
  </r>
  <r>
    <x v="3"/>
    <n v="8"/>
    <x v="0"/>
    <n v="300"/>
    <n v="163"/>
    <n v="48900"/>
    <n v="1"/>
    <x v="3"/>
  </r>
  <r>
    <x v="3"/>
    <n v="8"/>
    <x v="0"/>
    <n v="300"/>
    <n v="161"/>
    <n v="48300"/>
    <n v="5"/>
    <x v="2"/>
  </r>
  <r>
    <x v="4"/>
    <n v="8"/>
    <x v="0"/>
    <n v="300"/>
    <n v="161"/>
    <n v="48300"/>
    <n v="1"/>
    <x v="3"/>
  </r>
  <r>
    <x v="2"/>
    <n v="8"/>
    <x v="0"/>
    <n v="300"/>
    <n v="160"/>
    <n v="48000"/>
    <n v="2"/>
    <x v="4"/>
  </r>
  <r>
    <x v="2"/>
    <n v="8"/>
    <x v="0"/>
    <n v="300"/>
    <n v="160"/>
    <n v="48000"/>
    <n v="5"/>
    <x v="2"/>
  </r>
  <r>
    <x v="4"/>
    <n v="8"/>
    <x v="0"/>
    <n v="300"/>
    <n v="160"/>
    <n v="48000"/>
    <n v="4"/>
    <x v="0"/>
  </r>
  <r>
    <x v="5"/>
    <n v="8"/>
    <x v="0"/>
    <n v="300"/>
    <n v="142"/>
    <n v="42600"/>
    <n v="3"/>
    <x v="1"/>
  </r>
  <r>
    <x v="2"/>
    <n v="7"/>
    <x v="1"/>
    <n v="300"/>
    <n v="124"/>
    <n v="37200"/>
    <n v="4"/>
    <x v="0"/>
  </r>
  <r>
    <x v="1"/>
    <n v="6"/>
    <x v="2"/>
    <n v="300"/>
    <n v="124"/>
    <n v="37200"/>
    <n v="3"/>
    <x v="1"/>
  </r>
  <r>
    <x v="1"/>
    <n v="7"/>
    <x v="1"/>
    <n v="300"/>
    <n v="124"/>
    <n v="37200"/>
    <n v="5"/>
    <x v="2"/>
  </r>
  <r>
    <x v="0"/>
    <n v="7"/>
    <x v="1"/>
    <n v="300"/>
    <n v="123"/>
    <n v="36900"/>
    <n v="4"/>
    <x v="0"/>
  </r>
  <r>
    <x v="1"/>
    <n v="7"/>
    <x v="1"/>
    <n v="300"/>
    <n v="123"/>
    <n v="36900"/>
    <n v="3"/>
    <x v="1"/>
  </r>
  <r>
    <x v="0"/>
    <n v="6"/>
    <x v="2"/>
    <n v="300"/>
    <n v="122"/>
    <n v="36600"/>
    <n v="4"/>
    <x v="0"/>
  </r>
  <r>
    <x v="3"/>
    <n v="7"/>
    <x v="1"/>
    <n v="300"/>
    <n v="122"/>
    <n v="36600"/>
    <n v="5"/>
    <x v="2"/>
  </r>
  <r>
    <x v="5"/>
    <n v="7"/>
    <x v="1"/>
    <n v="300"/>
    <n v="122"/>
    <n v="36600"/>
    <n v="4"/>
    <x v="0"/>
  </r>
  <r>
    <x v="0"/>
    <n v="7"/>
    <x v="1"/>
    <n v="300"/>
    <n v="121"/>
    <n v="36300"/>
    <n v="1"/>
    <x v="3"/>
  </r>
  <r>
    <x v="0"/>
    <n v="8"/>
    <x v="0"/>
    <n v="300"/>
    <n v="121"/>
    <n v="36300"/>
    <n v="2"/>
    <x v="4"/>
  </r>
  <r>
    <x v="4"/>
    <n v="7"/>
    <x v="1"/>
    <n v="300"/>
    <n v="121"/>
    <n v="36300"/>
    <n v="2"/>
    <x v="4"/>
  </r>
  <r>
    <x v="1"/>
    <n v="7"/>
    <x v="1"/>
    <n v="300"/>
    <n v="120"/>
    <n v="36000"/>
    <n v="1"/>
    <x v="3"/>
  </r>
  <r>
    <x v="2"/>
    <n v="7"/>
    <x v="1"/>
    <n v="300"/>
    <n v="104"/>
    <n v="31200"/>
    <n v="3"/>
    <x v="1"/>
  </r>
  <r>
    <x v="1"/>
    <n v="7"/>
    <x v="1"/>
    <n v="300"/>
    <n v="104"/>
    <n v="31200"/>
    <n v="4"/>
    <x v="0"/>
  </r>
  <r>
    <x v="2"/>
    <n v="7"/>
    <x v="1"/>
    <n v="300"/>
    <n v="103"/>
    <n v="30900"/>
    <n v="1"/>
    <x v="3"/>
  </r>
  <r>
    <x v="3"/>
    <n v="7"/>
    <x v="1"/>
    <n v="300"/>
    <n v="103"/>
    <n v="30900"/>
    <n v="3"/>
    <x v="1"/>
  </r>
  <r>
    <x v="4"/>
    <n v="6"/>
    <x v="2"/>
    <n v="300"/>
    <n v="103"/>
    <n v="30900"/>
    <n v="1"/>
    <x v="3"/>
  </r>
  <r>
    <x v="3"/>
    <n v="7"/>
    <x v="1"/>
    <n v="300"/>
    <n v="102"/>
    <n v="30600"/>
    <n v="2"/>
    <x v="4"/>
  </r>
  <r>
    <x v="5"/>
    <n v="7"/>
    <x v="1"/>
    <n v="300"/>
    <n v="102"/>
    <n v="30600"/>
    <n v="5"/>
    <x v="2"/>
  </r>
  <r>
    <x v="2"/>
    <n v="6"/>
    <x v="2"/>
    <n v="300"/>
    <n v="101"/>
    <n v="30300"/>
    <n v="3"/>
    <x v="1"/>
  </r>
  <r>
    <x v="4"/>
    <n v="7"/>
    <x v="1"/>
    <n v="300"/>
    <n v="100"/>
    <n v="30000"/>
    <n v="3"/>
    <x v="1"/>
  </r>
  <r>
    <x v="1"/>
    <n v="6"/>
    <x v="2"/>
    <n v="300"/>
    <n v="100"/>
    <n v="30000"/>
    <n v="5"/>
    <x v="2"/>
  </r>
  <r>
    <x v="5"/>
    <n v="7"/>
    <x v="1"/>
    <n v="300"/>
    <n v="100"/>
    <n v="30000"/>
    <n v="2"/>
    <x v="4"/>
  </r>
  <r>
    <x v="5"/>
    <n v="6"/>
    <x v="2"/>
    <n v="300"/>
    <n v="100"/>
    <n v="30000"/>
    <n v="4"/>
    <x v="0"/>
  </r>
  <r>
    <x v="0"/>
    <n v="6"/>
    <x v="2"/>
    <n v="300"/>
    <n v="84"/>
    <n v="25200"/>
    <n v="5"/>
    <x v="2"/>
  </r>
  <r>
    <x v="2"/>
    <n v="7"/>
    <x v="1"/>
    <n v="300"/>
    <n v="83"/>
    <n v="24900"/>
    <n v="2"/>
    <x v="4"/>
  </r>
  <r>
    <x v="0"/>
    <n v="8"/>
    <x v="0"/>
    <n v="300"/>
    <n v="83"/>
    <n v="24900"/>
    <n v="3"/>
    <x v="1"/>
  </r>
  <r>
    <x v="4"/>
    <n v="6"/>
    <x v="2"/>
    <n v="300"/>
    <n v="83"/>
    <n v="24900"/>
    <n v="2"/>
    <x v="4"/>
  </r>
  <r>
    <x v="2"/>
    <n v="6"/>
    <x v="2"/>
    <n v="300"/>
    <n v="82"/>
    <n v="24600"/>
    <n v="4"/>
    <x v="0"/>
  </r>
  <r>
    <x v="0"/>
    <n v="6"/>
    <x v="2"/>
    <n v="300"/>
    <n v="82"/>
    <n v="24600"/>
    <n v="1"/>
    <x v="3"/>
  </r>
  <r>
    <x v="4"/>
    <n v="7"/>
    <x v="1"/>
    <n v="300"/>
    <n v="82"/>
    <n v="24600"/>
    <n v="5"/>
    <x v="2"/>
  </r>
  <r>
    <x v="3"/>
    <n v="7"/>
    <x v="1"/>
    <n v="300"/>
    <n v="81"/>
    <n v="24300"/>
    <n v="4"/>
    <x v="0"/>
  </r>
  <r>
    <x v="4"/>
    <n v="7"/>
    <x v="1"/>
    <n v="300"/>
    <n v="81"/>
    <n v="24300"/>
    <n v="4"/>
    <x v="0"/>
  </r>
  <r>
    <x v="5"/>
    <n v="7"/>
    <x v="1"/>
    <n v="300"/>
    <n v="81"/>
    <n v="24300"/>
    <n v="1"/>
    <x v="3"/>
  </r>
  <r>
    <x v="2"/>
    <n v="7"/>
    <x v="1"/>
    <n v="300"/>
    <n v="80"/>
    <n v="24000"/>
    <n v="5"/>
    <x v="2"/>
  </r>
  <r>
    <x v="0"/>
    <n v="7"/>
    <x v="1"/>
    <n v="300"/>
    <n v="80"/>
    <n v="24000"/>
    <n v="5"/>
    <x v="2"/>
  </r>
  <r>
    <x v="3"/>
    <n v="6"/>
    <x v="2"/>
    <n v="300"/>
    <n v="80"/>
    <n v="24000"/>
    <n v="3"/>
    <x v="1"/>
  </r>
  <r>
    <x v="1"/>
    <n v="7"/>
    <x v="1"/>
    <n v="300"/>
    <n v="80"/>
    <n v="24000"/>
    <n v="2"/>
    <x v="4"/>
  </r>
  <r>
    <x v="3"/>
    <n v="6"/>
    <x v="2"/>
    <n v="300"/>
    <n v="64"/>
    <n v="19200"/>
    <n v="2"/>
    <x v="4"/>
  </r>
  <r>
    <x v="5"/>
    <n v="6"/>
    <x v="2"/>
    <n v="300"/>
    <n v="64"/>
    <n v="19200"/>
    <n v="1"/>
    <x v="3"/>
  </r>
  <r>
    <x v="2"/>
    <n v="6"/>
    <x v="2"/>
    <n v="300"/>
    <n v="63"/>
    <n v="18900"/>
    <n v="1"/>
    <x v="3"/>
  </r>
  <r>
    <x v="0"/>
    <n v="6"/>
    <x v="2"/>
    <n v="300"/>
    <n v="63"/>
    <n v="18900"/>
    <n v="2"/>
    <x v="4"/>
  </r>
  <r>
    <x v="3"/>
    <n v="7"/>
    <x v="1"/>
    <n v="300"/>
    <n v="63"/>
    <n v="18900"/>
    <n v="1"/>
    <x v="3"/>
  </r>
  <r>
    <x v="4"/>
    <n v="6"/>
    <x v="2"/>
    <n v="300"/>
    <n v="63"/>
    <n v="18900"/>
    <n v="3"/>
    <x v="1"/>
  </r>
  <r>
    <x v="1"/>
    <n v="6"/>
    <x v="2"/>
    <n v="300"/>
    <n v="63"/>
    <n v="18900"/>
    <n v="1"/>
    <x v="3"/>
  </r>
  <r>
    <x v="5"/>
    <n v="6"/>
    <x v="2"/>
    <n v="300"/>
    <n v="63"/>
    <n v="18900"/>
    <n v="5"/>
    <x v="2"/>
  </r>
  <r>
    <x v="0"/>
    <n v="7"/>
    <x v="1"/>
    <n v="300"/>
    <n v="62"/>
    <n v="18600"/>
    <n v="2"/>
    <x v="4"/>
  </r>
  <r>
    <x v="4"/>
    <n v="6"/>
    <x v="2"/>
    <n v="300"/>
    <n v="62"/>
    <n v="18600"/>
    <n v="5"/>
    <x v="2"/>
  </r>
  <r>
    <x v="1"/>
    <n v="6"/>
    <x v="2"/>
    <n v="300"/>
    <n v="61"/>
    <n v="18300"/>
    <n v="2"/>
    <x v="4"/>
  </r>
  <r>
    <x v="1"/>
    <n v="6"/>
    <x v="2"/>
    <n v="300"/>
    <n v="61"/>
    <n v="18300"/>
    <n v="4"/>
    <x v="0"/>
  </r>
  <r>
    <x v="3"/>
    <n v="6"/>
    <x v="2"/>
    <n v="300"/>
    <n v="60"/>
    <n v="18000"/>
    <n v="4"/>
    <x v="0"/>
  </r>
  <r>
    <x v="3"/>
    <n v="6"/>
    <x v="2"/>
    <n v="300"/>
    <n v="60"/>
    <n v="18000"/>
    <n v="5"/>
    <x v="2"/>
  </r>
  <r>
    <x v="5"/>
    <n v="6"/>
    <x v="2"/>
    <n v="300"/>
    <n v="60"/>
    <n v="18000"/>
    <n v="2"/>
    <x v="4"/>
  </r>
  <r>
    <x v="2"/>
    <n v="6"/>
    <x v="2"/>
    <n v="300"/>
    <n v="43"/>
    <n v="12900"/>
    <n v="2"/>
    <x v="4"/>
  </r>
  <r>
    <x v="3"/>
    <n v="6"/>
    <x v="2"/>
    <n v="300"/>
    <n v="43"/>
    <n v="12900"/>
    <n v="1"/>
    <x v="3"/>
  </r>
  <r>
    <x v="4"/>
    <n v="7"/>
    <x v="1"/>
    <n v="300"/>
    <n v="42"/>
    <n v="12600"/>
    <n v="1"/>
    <x v="3"/>
  </r>
  <r>
    <x v="5"/>
    <n v="6"/>
    <x v="2"/>
    <n v="300"/>
    <n v="42"/>
    <n v="12600"/>
    <n v="3"/>
    <x v="1"/>
  </r>
  <r>
    <x v="5"/>
    <n v="7"/>
    <x v="1"/>
    <n v="300"/>
    <n v="42"/>
    <n v="12600"/>
    <n v="3"/>
    <x v="1"/>
  </r>
  <r>
    <x v="2"/>
    <n v="6"/>
    <x v="2"/>
    <n v="300"/>
    <n v="41"/>
    <n v="12300"/>
    <n v="5"/>
    <x v="2"/>
  </r>
  <r>
    <x v="4"/>
    <n v="6"/>
    <x v="2"/>
    <n v="300"/>
    <n v="41"/>
    <n v="12300"/>
    <n v="4"/>
    <x v="0"/>
  </r>
  <r>
    <x v="0"/>
    <n v="7"/>
    <x v="1"/>
    <n v="300"/>
    <n v="40"/>
    <n v="12000"/>
    <n v="3"/>
    <x v="1"/>
  </r>
  <r>
    <x v="0"/>
    <n v="6"/>
    <x v="2"/>
    <n v="300"/>
    <n v="21"/>
    <n v="6300"/>
    <n v="3"/>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6" cacheId="0" applyNumberFormats="0" applyBorderFormats="0" applyFontFormats="0" applyPatternFormats="0" applyAlignmentFormats="0" applyWidthHeightFormats="1" dataCaption="値" updatedVersion="4" minRefreshableVersion="3" useAutoFormatting="1" itemPrintTitles="1" createdVersion="4" indent="0" outline="1" outlineData="1" multipleFieldFilters="0">
  <location ref="A3:G29" firstHeaderRow="1" firstDataRow="2" firstDataCol="1"/>
  <pivotFields count="8">
    <pivotField axis="axisRow" showAll="0">
      <items count="7">
        <item x="2"/>
        <item x="0"/>
        <item x="3"/>
        <item x="4"/>
        <item x="1"/>
        <item x="5"/>
        <item t="default"/>
      </items>
    </pivotField>
    <pivotField showAll="0"/>
    <pivotField axis="axisRow" showAll="0" sortType="descending">
      <items count="4">
        <item x="2"/>
        <item x="1"/>
        <item x="0"/>
        <item t="default"/>
      </items>
      <autoSortScope>
        <pivotArea dataOnly="0" outline="0" fieldPosition="0">
          <references count="1">
            <reference field="4294967294" count="1" selected="0">
              <x v="0"/>
            </reference>
          </references>
        </pivotArea>
      </autoSortScope>
    </pivotField>
    <pivotField showAll="0"/>
    <pivotField dataField="1" showAll="0"/>
    <pivotField numFmtId="38" showAll="0"/>
    <pivotField numFmtId="38" showAll="0"/>
    <pivotField axis="axisCol" showAll="0" sortType="descending">
      <items count="6">
        <item x="1"/>
        <item x="2"/>
        <item x="3"/>
        <item x="0"/>
        <item x="4"/>
        <item t="default"/>
      </items>
      <autoSortScope>
        <pivotArea dataOnly="0" outline="0" fieldPosition="0">
          <references count="1">
            <reference field="4294967294" count="1" selected="0">
              <x v="0"/>
            </reference>
          </references>
        </pivotArea>
      </autoSortScope>
    </pivotField>
  </pivotFields>
  <rowFields count="2">
    <field x="0"/>
    <field x="2"/>
  </rowFields>
  <rowItems count="25">
    <i>
      <x/>
    </i>
    <i r="1">
      <x v="2"/>
    </i>
    <i r="1">
      <x v="1"/>
    </i>
    <i r="1">
      <x/>
    </i>
    <i>
      <x v="1"/>
    </i>
    <i r="1">
      <x v="2"/>
    </i>
    <i r="1">
      <x v="1"/>
    </i>
    <i r="1">
      <x/>
    </i>
    <i>
      <x v="2"/>
    </i>
    <i r="1">
      <x v="2"/>
    </i>
    <i r="1">
      <x v="1"/>
    </i>
    <i r="1">
      <x/>
    </i>
    <i>
      <x v="3"/>
    </i>
    <i r="1">
      <x v="2"/>
    </i>
    <i r="1">
      <x v="1"/>
    </i>
    <i r="1">
      <x/>
    </i>
    <i>
      <x v="4"/>
    </i>
    <i r="1">
      <x v="2"/>
    </i>
    <i r="1">
      <x v="1"/>
    </i>
    <i r="1">
      <x/>
    </i>
    <i>
      <x v="5"/>
    </i>
    <i r="1">
      <x v="2"/>
    </i>
    <i r="1">
      <x v="1"/>
    </i>
    <i r="1">
      <x/>
    </i>
    <i t="grand">
      <x/>
    </i>
  </rowItems>
  <colFields count="1">
    <field x="7"/>
  </colFields>
  <colItems count="6">
    <i>
      <x v="3"/>
    </i>
    <i>
      <x v="1"/>
    </i>
    <i>
      <x v="2"/>
    </i>
    <i>
      <x v="4"/>
    </i>
    <i>
      <x/>
    </i>
    <i t="grand">
      <x/>
    </i>
  </colItems>
  <dataFields count="1">
    <dataField name="合計 / 数量"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39"/>
  <sheetViews>
    <sheetView zoomScaleNormal="100" workbookViewId="0">
      <selection activeCell="C5" sqref="C5"/>
    </sheetView>
  </sheetViews>
  <sheetFormatPr defaultRowHeight="12"/>
  <cols>
    <col min="1" max="1" width="9.140625" style="2"/>
    <col min="2" max="2" width="62.28515625" style="2" customWidth="1"/>
    <col min="3" max="3" width="15.7109375" style="2" bestFit="1" customWidth="1"/>
    <col min="4" max="16384" width="9.140625" style="2"/>
  </cols>
  <sheetData>
    <row r="1" spans="1:4" ht="17.25">
      <c r="A1" s="8"/>
      <c r="B1" s="19" t="s">
        <v>5</v>
      </c>
      <c r="C1" s="14"/>
      <c r="D1" s="15"/>
    </row>
    <row r="2" spans="1:4">
      <c r="A2" s="9"/>
      <c r="B2" s="18" t="s">
        <v>0</v>
      </c>
      <c r="C2" s="5"/>
      <c r="D2" s="10"/>
    </row>
    <row r="3" spans="1:4">
      <c r="A3" s="9"/>
      <c r="B3" s="3"/>
      <c r="C3" s="3"/>
      <c r="D3" s="10"/>
    </row>
    <row r="4" spans="1:4">
      <c r="A4" s="17" t="s">
        <v>1</v>
      </c>
      <c r="B4" s="3" t="s">
        <v>2</v>
      </c>
      <c r="C4" s="3" t="s">
        <v>3</v>
      </c>
      <c r="D4" s="10"/>
    </row>
    <row r="5" spans="1:4">
      <c r="A5" s="9">
        <v>1</v>
      </c>
      <c r="B5" s="3" t="s">
        <v>7</v>
      </c>
      <c r="C5" s="6">
        <v>1</v>
      </c>
      <c r="D5" s="10"/>
    </row>
    <row r="6" spans="1:4">
      <c r="A6" s="9"/>
      <c r="B6" s="3" t="s">
        <v>6</v>
      </c>
      <c r="C6" s="3"/>
      <c r="D6" s="10"/>
    </row>
    <row r="7" spans="1:4">
      <c r="A7" s="9"/>
      <c r="B7" s="3"/>
      <c r="C7" s="3"/>
      <c r="D7" s="10"/>
    </row>
    <row r="8" spans="1:4">
      <c r="A8" s="9">
        <v>2</v>
      </c>
      <c r="B8" s="22" t="s">
        <v>12</v>
      </c>
      <c r="C8" s="6">
        <v>3</v>
      </c>
      <c r="D8" s="10"/>
    </row>
    <row r="9" spans="1:4">
      <c r="A9" s="9"/>
      <c r="B9" s="22" t="s">
        <v>14</v>
      </c>
      <c r="C9" s="22"/>
      <c r="D9" s="10"/>
    </row>
    <row r="10" spans="1:4">
      <c r="A10" s="9"/>
      <c r="B10" s="3"/>
      <c r="C10" s="3"/>
      <c r="D10" s="10"/>
    </row>
    <row r="11" spans="1:4" ht="12" customHeight="1">
      <c r="A11" s="9">
        <v>3</v>
      </c>
      <c r="B11" s="118" t="s">
        <v>10</v>
      </c>
      <c r="C11" s="6">
        <v>2</v>
      </c>
      <c r="D11" s="10"/>
    </row>
    <row r="12" spans="1:4">
      <c r="A12" s="9"/>
      <c r="B12" s="118"/>
      <c r="C12" s="3"/>
      <c r="D12" s="10"/>
    </row>
    <row r="13" spans="1:4" ht="12" customHeight="1">
      <c r="A13" s="9"/>
      <c r="B13" s="3" t="s">
        <v>11</v>
      </c>
      <c r="C13" s="22"/>
      <c r="D13" s="10"/>
    </row>
    <row r="14" spans="1:4">
      <c r="A14" s="9"/>
      <c r="B14" s="3"/>
      <c r="C14" s="3"/>
      <c r="D14" s="10"/>
    </row>
    <row r="15" spans="1:4">
      <c r="A15" s="9">
        <v>4</v>
      </c>
      <c r="B15" s="3" t="s">
        <v>15</v>
      </c>
      <c r="C15" s="6"/>
      <c r="D15" s="10"/>
    </row>
    <row r="16" spans="1:4">
      <c r="A16" s="9"/>
      <c r="B16" s="3" t="s">
        <v>16</v>
      </c>
      <c r="C16" s="3"/>
      <c r="D16" s="10"/>
    </row>
    <row r="17" spans="1:4">
      <c r="A17" s="9"/>
      <c r="B17" s="3"/>
      <c r="C17" s="3"/>
      <c r="D17" s="10"/>
    </row>
    <row r="18" spans="1:4" ht="36">
      <c r="A18" s="9">
        <v>5</v>
      </c>
      <c r="B18" s="20" t="s">
        <v>13</v>
      </c>
      <c r="C18" s="7" t="s">
        <v>111</v>
      </c>
      <c r="D18" s="10"/>
    </row>
    <row r="19" spans="1:4">
      <c r="A19" s="9"/>
      <c r="B19" s="20"/>
      <c r="C19" s="22"/>
      <c r="D19" s="10"/>
    </row>
    <row r="20" spans="1:4">
      <c r="A20" s="9"/>
      <c r="B20" s="3"/>
      <c r="C20" s="3"/>
      <c r="D20" s="10"/>
    </row>
    <row r="21" spans="1:4">
      <c r="A21" s="9">
        <v>6</v>
      </c>
      <c r="B21" s="3" t="s">
        <v>8</v>
      </c>
      <c r="C21" s="6">
        <f>MOD(100,23)</f>
        <v>8</v>
      </c>
      <c r="D21" s="10"/>
    </row>
    <row r="22" spans="1:4">
      <c r="A22" s="9"/>
      <c r="B22" s="3"/>
      <c r="C22" s="3"/>
      <c r="D22" s="10"/>
    </row>
    <row r="23" spans="1:4">
      <c r="A23" s="9"/>
      <c r="B23" s="3"/>
      <c r="C23" s="3"/>
      <c r="D23" s="10"/>
    </row>
    <row r="24" spans="1:4">
      <c r="A24" s="9">
        <v>7</v>
      </c>
      <c r="B24" s="3" t="s">
        <v>9</v>
      </c>
      <c r="C24" s="6" t="str">
        <f>MID(B1,5,2)</f>
        <v>知識</v>
      </c>
      <c r="D24" s="10"/>
    </row>
    <row r="25" spans="1:4">
      <c r="A25" s="9"/>
      <c r="B25" s="3" t="s">
        <v>4</v>
      </c>
      <c r="C25" s="3"/>
      <c r="D25" s="10"/>
    </row>
    <row r="26" spans="1:4">
      <c r="A26" s="9"/>
      <c r="B26" s="3"/>
      <c r="C26" s="3"/>
      <c r="D26" s="10"/>
    </row>
    <row r="27" spans="1:4">
      <c r="A27" s="9">
        <v>8</v>
      </c>
      <c r="B27" s="3" t="s">
        <v>73</v>
      </c>
      <c r="C27" s="69" t="str">
        <f>PHONETIC(B28)</f>
        <v>じゆうじざい</v>
      </c>
      <c r="D27" s="10"/>
    </row>
    <row r="28" spans="1:4">
      <c r="A28" s="9"/>
      <c r="B28" s="3" t="s">
        <v>74</v>
      </c>
      <c r="C28" s="3"/>
      <c r="D28" s="10"/>
    </row>
    <row r="29" spans="1:4">
      <c r="A29" s="9"/>
      <c r="B29" s="3"/>
      <c r="C29" s="3"/>
      <c r="D29" s="10"/>
    </row>
    <row r="30" spans="1:4">
      <c r="A30" s="9">
        <v>9</v>
      </c>
      <c r="B30" s="3" t="s">
        <v>109</v>
      </c>
      <c r="C30" s="6">
        <f>ROUNDDOWN(B31,-2)</f>
        <v>100</v>
      </c>
      <c r="D30" s="10"/>
    </row>
    <row r="31" spans="1:4">
      <c r="A31" s="9"/>
      <c r="B31" s="4">
        <v>198</v>
      </c>
      <c r="C31" s="3"/>
      <c r="D31" s="10"/>
    </row>
    <row r="32" spans="1:4">
      <c r="A32" s="9"/>
      <c r="B32" s="3"/>
      <c r="C32" s="3"/>
      <c r="D32" s="10"/>
    </row>
    <row r="33" spans="1:4">
      <c r="A33" s="21">
        <v>10</v>
      </c>
      <c r="B33" s="3" t="s">
        <v>110</v>
      </c>
      <c r="C33" s="69" t="str">
        <f ca="1">TEXT(EOMONTH(TODAY(),0),"aaaa")</f>
        <v>土曜日</v>
      </c>
      <c r="D33" s="10"/>
    </row>
    <row r="34" spans="1:4">
      <c r="A34" s="11"/>
      <c r="B34" s="12"/>
      <c r="C34" s="16"/>
      <c r="D34" s="13"/>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sheetData>
  <mergeCells count="1">
    <mergeCell ref="B11:B12"/>
  </mergeCells>
  <phoneticPr fontId="2" type="Hiragan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7"/>
  <sheetViews>
    <sheetView zoomScaleNormal="100" zoomScaleSheetLayoutView="100" workbookViewId="0"/>
  </sheetViews>
  <sheetFormatPr defaultColWidth="8.7109375" defaultRowHeight="12" customHeight="1"/>
  <cols>
    <col min="1" max="1" width="8.7109375" style="38"/>
    <col min="2" max="2" width="8.85546875" style="36" bestFit="1" customWidth="1"/>
    <col min="3" max="3" width="8.7109375" style="36" customWidth="1"/>
    <col min="4" max="4" width="8.7109375" style="36"/>
    <col min="5" max="5" width="11.28515625" style="36" bestFit="1" customWidth="1"/>
    <col min="6" max="6" width="8.85546875" style="36" bestFit="1" customWidth="1"/>
    <col min="7" max="7" width="14.7109375" style="36" bestFit="1" customWidth="1"/>
    <col min="8" max="10" width="8.7109375" style="36"/>
    <col min="11" max="11" width="12.42578125" style="36" customWidth="1"/>
    <col min="12" max="12" width="8.7109375" style="36"/>
    <col min="13" max="13" width="16.7109375" style="36" customWidth="1"/>
    <col min="14" max="16384" width="8.7109375" style="36"/>
  </cols>
  <sheetData>
    <row r="1" spans="1:15" ht="12" customHeight="1">
      <c r="A1" s="89"/>
      <c r="B1" s="89"/>
      <c r="C1" s="89"/>
      <c r="D1" s="89"/>
      <c r="E1" s="89"/>
      <c r="F1" s="89"/>
      <c r="G1" s="89"/>
      <c r="H1" s="89"/>
      <c r="I1" s="32"/>
      <c r="J1" s="23"/>
      <c r="K1" s="23"/>
      <c r="L1" s="23"/>
      <c r="M1" s="23"/>
      <c r="N1" s="23"/>
      <c r="O1" s="23"/>
    </row>
    <row r="2" spans="1:15" ht="12" customHeight="1">
      <c r="A2" s="89"/>
      <c r="B2" s="89"/>
      <c r="C2" s="89"/>
      <c r="D2" s="89"/>
      <c r="E2" s="89"/>
      <c r="F2" s="89"/>
      <c r="G2" s="89"/>
      <c r="H2" s="89"/>
      <c r="I2" s="32"/>
      <c r="J2" s="23"/>
      <c r="K2" s="23"/>
      <c r="L2" s="23"/>
      <c r="M2" s="23"/>
      <c r="N2" s="23"/>
      <c r="O2" s="23"/>
    </row>
    <row r="3" spans="1:15" ht="12" customHeight="1">
      <c r="A3" s="89"/>
      <c r="B3" s="89"/>
      <c r="C3" s="89"/>
      <c r="D3" s="89"/>
      <c r="E3" s="89"/>
      <c r="F3" s="89"/>
      <c r="G3" s="89"/>
      <c r="H3" s="89"/>
      <c r="I3" s="32"/>
      <c r="J3" s="23" t="s">
        <v>23</v>
      </c>
      <c r="K3" s="23"/>
      <c r="L3" s="23"/>
      <c r="M3" s="23"/>
      <c r="N3" s="23"/>
      <c r="O3" s="23"/>
    </row>
    <row r="4" spans="1:15" ht="12" customHeight="1" thickBot="1">
      <c r="A4" s="89"/>
      <c r="B4" s="89"/>
      <c r="C4" s="89"/>
      <c r="D4" s="89"/>
      <c r="E4" s="89"/>
      <c r="F4" s="89"/>
      <c r="G4" s="89"/>
      <c r="H4" s="89"/>
      <c r="I4" s="32"/>
      <c r="J4" s="24" t="s">
        <v>21</v>
      </c>
      <c r="K4" s="25" t="s">
        <v>19</v>
      </c>
      <c r="L4" s="25" t="s">
        <v>17</v>
      </c>
      <c r="M4" s="25" t="s">
        <v>18</v>
      </c>
      <c r="O4" s="23"/>
    </row>
    <row r="5" spans="1:15" ht="12" customHeight="1" thickTop="1">
      <c r="A5" s="89"/>
      <c r="B5" s="89"/>
      <c r="C5" s="89"/>
      <c r="D5" s="89"/>
      <c r="E5" s="89"/>
      <c r="F5" s="89"/>
      <c r="G5" s="89"/>
      <c r="H5" s="89"/>
      <c r="I5" s="32"/>
      <c r="J5" s="26">
        <v>1</v>
      </c>
      <c r="K5" s="35" t="s">
        <v>76</v>
      </c>
      <c r="L5" s="50" t="str">
        <f>LEFT(K5,FIND("　",K5,1))</f>
        <v>高知　</v>
      </c>
      <c r="M5" s="50" t="str">
        <f>RIGHT(K5,LEN(K5)-FIND("　",K5))</f>
        <v>たろう</v>
      </c>
      <c r="N5" s="23"/>
      <c r="O5" s="23"/>
    </row>
    <row r="6" spans="1:15" ht="12" customHeight="1">
      <c r="A6" s="89"/>
      <c r="B6" s="89"/>
      <c r="C6" s="89"/>
      <c r="D6" s="89"/>
      <c r="E6" s="89"/>
      <c r="F6" s="89"/>
      <c r="G6" s="89"/>
      <c r="H6" s="89"/>
      <c r="I6" s="32"/>
      <c r="J6" s="27">
        <v>2</v>
      </c>
      <c r="K6" s="34" t="s">
        <v>75</v>
      </c>
      <c r="L6" s="50" t="str">
        <f t="shared" ref="L6:L7" si="0">LEFT(K6,FIND("　",K6,1))</f>
        <v>森　</v>
      </c>
      <c r="M6" s="50" t="str">
        <f t="shared" ref="M6:M7" si="1">RIGHT(K6,LEN(K6)-FIND("　",K6))</f>
        <v xml:space="preserve">しゅういち </v>
      </c>
      <c r="N6" s="23"/>
      <c r="O6" s="23"/>
    </row>
    <row r="7" spans="1:15" ht="12" customHeight="1">
      <c r="A7" s="89"/>
      <c r="B7" s="90" t="s">
        <v>86</v>
      </c>
      <c r="C7" s="119">
        <f ca="1">TODAY()</f>
        <v>42720</v>
      </c>
      <c r="D7" s="119"/>
      <c r="E7" s="91" t="str">
        <f ca="1">TEXT(C7,"aaaa")</f>
        <v>金曜日</v>
      </c>
      <c r="F7" s="92"/>
      <c r="G7" s="92"/>
      <c r="H7" s="89"/>
      <c r="I7" s="32"/>
      <c r="J7" s="27">
        <v>3</v>
      </c>
      <c r="K7" s="34" t="s">
        <v>72</v>
      </c>
      <c r="L7" s="50" t="str">
        <f t="shared" si="0"/>
        <v>ヨモギ田　</v>
      </c>
      <c r="M7" s="50" t="str">
        <f t="shared" si="1"/>
        <v xml:space="preserve">弘 </v>
      </c>
      <c r="N7" s="23"/>
      <c r="O7" s="23"/>
    </row>
    <row r="8" spans="1:15" ht="12" customHeight="1">
      <c r="A8" s="89"/>
      <c r="B8" s="93" t="s">
        <v>20</v>
      </c>
      <c r="C8" s="94">
        <v>1</v>
      </c>
      <c r="D8" s="122" t="str">
        <f>IF(C8="","",VLOOKUP(C8,担当者,2))</f>
        <v>高知　たろう</v>
      </c>
      <c r="E8" s="122"/>
      <c r="F8" s="92"/>
      <c r="G8" s="92"/>
      <c r="H8" s="89"/>
      <c r="I8" s="32"/>
      <c r="J8" s="27">
        <v>4</v>
      </c>
      <c r="K8" s="34" t="s">
        <v>77</v>
      </c>
      <c r="L8" s="50" t="str">
        <f>LEFT(K8,FIND("　",K8,1))</f>
        <v>四国　</v>
      </c>
      <c r="M8" s="50" t="str">
        <f t="shared" ref="M8:M9" si="2">RIGHT(K8,LEN(K8)-FIND("　",K8))</f>
        <v>三郎</v>
      </c>
      <c r="N8" s="23"/>
      <c r="O8" s="23"/>
    </row>
    <row r="9" spans="1:15" ht="12" customHeight="1" thickBot="1">
      <c r="A9" s="89"/>
      <c r="B9" s="92"/>
      <c r="C9" s="92"/>
      <c r="D9" s="92"/>
      <c r="E9" s="92"/>
      <c r="F9" s="92"/>
      <c r="G9" s="92"/>
      <c r="H9" s="89"/>
      <c r="I9" s="32"/>
      <c r="J9" s="27">
        <v>5</v>
      </c>
      <c r="K9" s="34" t="s">
        <v>78</v>
      </c>
      <c r="L9" s="50" t="str">
        <f>LEFT(K9,FIND("　",K9,1))</f>
        <v>金田一　</v>
      </c>
      <c r="M9" s="50" t="str">
        <f t="shared" si="2"/>
        <v>小助</v>
      </c>
      <c r="N9" s="23"/>
      <c r="O9" s="23"/>
    </row>
    <row r="10" spans="1:15" ht="12" customHeight="1" thickBot="1">
      <c r="A10" s="89"/>
      <c r="B10" s="108" t="s">
        <v>22</v>
      </c>
      <c r="C10" s="123" t="s">
        <v>51</v>
      </c>
      <c r="D10" s="124"/>
      <c r="E10" s="109" t="s">
        <v>56</v>
      </c>
      <c r="F10" s="109" t="s">
        <v>52</v>
      </c>
      <c r="G10" s="110" t="s">
        <v>53</v>
      </c>
      <c r="H10" s="89"/>
      <c r="I10" s="32"/>
      <c r="J10" s="23"/>
      <c r="K10" s="23"/>
      <c r="L10" s="23"/>
      <c r="M10" s="23"/>
      <c r="N10" s="23"/>
      <c r="O10" s="23"/>
    </row>
    <row r="11" spans="1:15" ht="12" customHeight="1" thickTop="1">
      <c r="A11" s="89"/>
      <c r="B11" s="114">
        <v>1</v>
      </c>
      <c r="C11" s="125" t="str">
        <f t="shared" ref="C11:C17" si="3">IF(B11="","",VLOOKUP(B11,商品,4))</f>
        <v>玉ねぎ(３玉１袋)</v>
      </c>
      <c r="D11" s="126"/>
      <c r="E11" s="97">
        <f t="shared" ref="E11:E17" si="4">IF(B11="","",VLOOKUP(B11,商品,6))</f>
        <v>108</v>
      </c>
      <c r="F11" s="99">
        <v>15</v>
      </c>
      <c r="G11" s="103">
        <f>IF(B11="","",E11*F11)</f>
        <v>1620</v>
      </c>
      <c r="H11" s="89"/>
      <c r="I11" s="32"/>
      <c r="J11" s="23" t="s">
        <v>25</v>
      </c>
      <c r="K11" s="28">
        <f>8%</f>
        <v>0.08</v>
      </c>
      <c r="L11" s="23"/>
      <c r="M11" s="23"/>
      <c r="N11" s="23"/>
      <c r="O11" s="23"/>
    </row>
    <row r="12" spans="1:15" ht="12" customHeight="1">
      <c r="A12" s="89"/>
      <c r="B12" s="115">
        <v>2</v>
      </c>
      <c r="C12" s="120" t="str">
        <f t="shared" si="3"/>
        <v>ニンジン(4本1袋)</v>
      </c>
      <c r="D12" s="121"/>
      <c r="E12" s="97">
        <f t="shared" si="4"/>
        <v>108</v>
      </c>
      <c r="F12" s="100">
        <v>15</v>
      </c>
      <c r="G12" s="104">
        <f t="shared" ref="G12:G26" si="5">IF(B12="","",E12*F12)</f>
        <v>1620</v>
      </c>
      <c r="H12" s="89"/>
      <c r="I12" s="32"/>
      <c r="N12" s="23"/>
      <c r="O12" s="23"/>
    </row>
    <row r="13" spans="1:15" ht="12" customHeight="1">
      <c r="A13" s="89"/>
      <c r="B13" s="115">
        <v>3</v>
      </c>
      <c r="C13" s="120" t="str">
        <f t="shared" si="3"/>
        <v>じゃがいも(1袋)</v>
      </c>
      <c r="D13" s="121"/>
      <c r="E13" s="97">
        <f t="shared" si="4"/>
        <v>108</v>
      </c>
      <c r="F13" s="100">
        <v>20</v>
      </c>
      <c r="G13" s="104">
        <f t="shared" si="5"/>
        <v>2160</v>
      </c>
      <c r="H13" s="89"/>
      <c r="I13" s="32"/>
      <c r="J13" s="23"/>
      <c r="K13" s="23"/>
      <c r="L13" s="23"/>
      <c r="M13" s="23"/>
      <c r="N13" s="23"/>
      <c r="O13" s="23"/>
    </row>
    <row r="14" spans="1:15" ht="12" customHeight="1">
      <c r="A14" s="89"/>
      <c r="B14" s="115">
        <v>4</v>
      </c>
      <c r="C14" s="120" t="str">
        <f t="shared" si="3"/>
        <v>豚バラ肉(200g)</v>
      </c>
      <c r="D14" s="121"/>
      <c r="E14" s="97">
        <f t="shared" si="4"/>
        <v>211</v>
      </c>
      <c r="F14" s="100">
        <v>28</v>
      </c>
      <c r="G14" s="104">
        <f t="shared" si="5"/>
        <v>5908</v>
      </c>
      <c r="H14" s="89"/>
      <c r="I14" s="32"/>
      <c r="J14" s="23" t="s">
        <v>24</v>
      </c>
      <c r="K14" s="23"/>
      <c r="L14" s="23"/>
      <c r="M14" s="23"/>
      <c r="N14" s="23"/>
      <c r="O14" s="23"/>
    </row>
    <row r="15" spans="1:15" ht="12" customHeight="1" thickBot="1">
      <c r="A15" s="89"/>
      <c r="B15" s="115">
        <v>5</v>
      </c>
      <c r="C15" s="120" t="str">
        <f t="shared" si="3"/>
        <v>福神漬け</v>
      </c>
      <c r="D15" s="121"/>
      <c r="E15" s="97">
        <f t="shared" si="4"/>
        <v>108</v>
      </c>
      <c r="F15" s="100">
        <v>10</v>
      </c>
      <c r="G15" s="104">
        <f t="shared" si="5"/>
        <v>1080</v>
      </c>
      <c r="H15" s="89"/>
      <c r="I15" s="32"/>
      <c r="J15" s="24" t="s">
        <v>48</v>
      </c>
      <c r="K15" s="24" t="s">
        <v>26</v>
      </c>
      <c r="L15" s="24" t="s">
        <v>54</v>
      </c>
      <c r="M15" s="25" t="s">
        <v>55</v>
      </c>
      <c r="N15" s="24" t="s">
        <v>49</v>
      </c>
      <c r="O15" s="24" t="s">
        <v>50</v>
      </c>
    </row>
    <row r="16" spans="1:15" ht="12" customHeight="1" thickTop="1">
      <c r="A16" s="89"/>
      <c r="B16" s="115">
        <v>6</v>
      </c>
      <c r="C16" s="120" t="str">
        <f t="shared" si="3"/>
        <v>高知カレー(辛口)</v>
      </c>
      <c r="D16" s="121"/>
      <c r="E16" s="97">
        <f t="shared" si="4"/>
        <v>324</v>
      </c>
      <c r="F16" s="100">
        <v>6</v>
      </c>
      <c r="G16" s="104">
        <f t="shared" si="5"/>
        <v>1944</v>
      </c>
      <c r="H16" s="89"/>
      <c r="I16" s="32"/>
      <c r="J16" s="26">
        <v>1</v>
      </c>
      <c r="K16" s="26" t="s">
        <v>27</v>
      </c>
      <c r="L16" s="26" t="s">
        <v>35</v>
      </c>
      <c r="M16" s="35" t="str">
        <f>IF(K16="","",IF(L16="",K16,CONCATENATE(K16,"(",L16,")")))</f>
        <v>玉ねぎ(３玉１袋)</v>
      </c>
      <c r="N16" s="29">
        <v>100</v>
      </c>
      <c r="O16" s="30">
        <f t="shared" ref="O16:O30" si="6">IF(N16="","",ROUNDDOWN(N16*(1+$K$11),0))</f>
        <v>108</v>
      </c>
    </row>
    <row r="17" spans="1:15" ht="12" customHeight="1">
      <c r="A17" s="89"/>
      <c r="B17" s="115">
        <v>7</v>
      </c>
      <c r="C17" s="120" t="str">
        <f t="shared" si="3"/>
        <v>高知カレー(甘口)</v>
      </c>
      <c r="D17" s="121"/>
      <c r="E17" s="97">
        <f t="shared" si="4"/>
        <v>324</v>
      </c>
      <c r="F17" s="100">
        <v>4</v>
      </c>
      <c r="G17" s="104">
        <f t="shared" si="5"/>
        <v>1296</v>
      </c>
      <c r="H17" s="89"/>
      <c r="I17" s="32"/>
      <c r="J17" s="27">
        <v>2</v>
      </c>
      <c r="K17" s="27" t="s">
        <v>28</v>
      </c>
      <c r="L17" s="27" t="s">
        <v>36</v>
      </c>
      <c r="M17" s="34" t="str">
        <f t="shared" ref="M17:M19" si="7">IF(K17="","",IF(L17="",K17,CONCATENATE(K17,"(",L17,")")))</f>
        <v>ニンジン(4本1袋)</v>
      </c>
      <c r="N17" s="29">
        <v>100</v>
      </c>
      <c r="O17" s="30">
        <f t="shared" si="6"/>
        <v>108</v>
      </c>
    </row>
    <row r="18" spans="1:15" ht="12" customHeight="1">
      <c r="A18" s="89"/>
      <c r="B18" s="115">
        <v>8</v>
      </c>
      <c r="C18" s="120" t="str">
        <f t="shared" ref="C18:C19" si="8">IF(B18="","",VLOOKUP(B18,商品,4))</f>
        <v>高知カレー(中辛)</v>
      </c>
      <c r="D18" s="121"/>
      <c r="E18" s="97">
        <f t="shared" ref="E18:E26" si="9">IF(B18="","",VLOOKUP(B18,商品,6))</f>
        <v>324</v>
      </c>
      <c r="F18" s="100">
        <v>10</v>
      </c>
      <c r="G18" s="104">
        <f t="shared" si="5"/>
        <v>3240</v>
      </c>
      <c r="H18" s="89"/>
      <c r="I18" s="32"/>
      <c r="J18" s="27">
        <v>3</v>
      </c>
      <c r="K18" s="27" t="s">
        <v>29</v>
      </c>
      <c r="L18" s="27" t="s">
        <v>37</v>
      </c>
      <c r="M18" s="34" t="str">
        <f t="shared" si="7"/>
        <v>じゃがいも(1袋)</v>
      </c>
      <c r="N18" s="29">
        <v>100</v>
      </c>
      <c r="O18" s="30">
        <f t="shared" si="6"/>
        <v>108</v>
      </c>
    </row>
    <row r="19" spans="1:15" ht="12" customHeight="1">
      <c r="A19" s="89"/>
      <c r="B19" s="115">
        <v>10</v>
      </c>
      <c r="C19" s="120" t="str">
        <f t="shared" si="8"/>
        <v>コーン缶(50g)</v>
      </c>
      <c r="D19" s="121"/>
      <c r="E19" s="97">
        <f t="shared" si="9"/>
        <v>108</v>
      </c>
      <c r="F19" s="100">
        <v>15</v>
      </c>
      <c r="G19" s="104">
        <f t="shared" si="5"/>
        <v>1620</v>
      </c>
      <c r="H19" s="89"/>
      <c r="I19" s="32"/>
      <c r="J19" s="27">
        <v>4</v>
      </c>
      <c r="K19" s="27" t="s">
        <v>30</v>
      </c>
      <c r="L19" s="27" t="s">
        <v>38</v>
      </c>
      <c r="M19" s="34" t="str">
        <f t="shared" si="7"/>
        <v>豚バラ肉(200g)</v>
      </c>
      <c r="N19" s="29">
        <f>98*2</f>
        <v>196</v>
      </c>
      <c r="O19" s="30">
        <f t="shared" si="6"/>
        <v>211</v>
      </c>
    </row>
    <row r="20" spans="1:15" ht="12" customHeight="1">
      <c r="A20" s="89"/>
      <c r="B20" s="115"/>
      <c r="C20" s="120" t="str">
        <f t="shared" ref="C20:C26" si="10">IF(B20="","",VLOOKUP(B20,商品,4))</f>
        <v/>
      </c>
      <c r="D20" s="121"/>
      <c r="E20" s="97" t="str">
        <f t="shared" si="9"/>
        <v/>
      </c>
      <c r="F20" s="98"/>
      <c r="G20" s="104" t="str">
        <f t="shared" si="5"/>
        <v/>
      </c>
      <c r="H20" s="89"/>
      <c r="I20" s="32"/>
      <c r="J20" s="27">
        <v>5</v>
      </c>
      <c r="K20" s="27" t="s">
        <v>31</v>
      </c>
      <c r="L20" s="27"/>
      <c r="M20" s="34" t="str">
        <f t="shared" ref="M20:M30" si="11">IF(K20="","",IF(L20="",K20,CONCATENATE(K20,"(",L20,")")))</f>
        <v>福神漬け</v>
      </c>
      <c r="N20" s="29">
        <v>100</v>
      </c>
      <c r="O20" s="30">
        <f t="shared" si="6"/>
        <v>108</v>
      </c>
    </row>
    <row r="21" spans="1:15" ht="12" customHeight="1">
      <c r="A21" s="89"/>
      <c r="B21" s="115"/>
      <c r="C21" s="120" t="str">
        <f t="shared" si="10"/>
        <v/>
      </c>
      <c r="D21" s="121"/>
      <c r="E21" s="97" t="str">
        <f t="shared" si="9"/>
        <v/>
      </c>
      <c r="F21" s="98"/>
      <c r="G21" s="104" t="str">
        <f t="shared" si="5"/>
        <v/>
      </c>
      <c r="H21" s="89"/>
      <c r="I21" s="32"/>
      <c r="J21" s="27">
        <v>6</v>
      </c>
      <c r="K21" s="27" t="s">
        <v>32</v>
      </c>
      <c r="L21" s="27" t="s">
        <v>39</v>
      </c>
      <c r="M21" s="34" t="str">
        <f t="shared" si="11"/>
        <v>高知カレー(辛口)</v>
      </c>
      <c r="N21" s="29">
        <v>300</v>
      </c>
      <c r="O21" s="30">
        <f t="shared" si="6"/>
        <v>324</v>
      </c>
    </row>
    <row r="22" spans="1:15" ht="12" customHeight="1">
      <c r="A22" s="89"/>
      <c r="B22" s="115"/>
      <c r="C22" s="120" t="str">
        <f t="shared" si="10"/>
        <v/>
      </c>
      <c r="D22" s="121"/>
      <c r="E22" s="97" t="str">
        <f t="shared" si="9"/>
        <v/>
      </c>
      <c r="F22" s="98"/>
      <c r="G22" s="104" t="str">
        <f t="shared" si="5"/>
        <v/>
      </c>
      <c r="H22" s="89"/>
      <c r="I22" s="32"/>
      <c r="J22" s="27">
        <v>7</v>
      </c>
      <c r="K22" s="27" t="s">
        <v>32</v>
      </c>
      <c r="L22" s="27" t="s">
        <v>40</v>
      </c>
      <c r="M22" s="34" t="str">
        <f t="shared" si="11"/>
        <v>高知カレー(甘口)</v>
      </c>
      <c r="N22" s="29">
        <v>300</v>
      </c>
      <c r="O22" s="30">
        <f t="shared" si="6"/>
        <v>324</v>
      </c>
    </row>
    <row r="23" spans="1:15" ht="12" customHeight="1">
      <c r="A23" s="89"/>
      <c r="B23" s="115"/>
      <c r="C23" s="120" t="str">
        <f t="shared" si="10"/>
        <v/>
      </c>
      <c r="D23" s="121"/>
      <c r="E23" s="97" t="str">
        <f t="shared" si="9"/>
        <v/>
      </c>
      <c r="F23" s="98"/>
      <c r="G23" s="104" t="str">
        <f t="shared" si="5"/>
        <v/>
      </c>
      <c r="H23" s="89"/>
      <c r="I23" s="32"/>
      <c r="J23" s="27">
        <v>8</v>
      </c>
      <c r="K23" s="27" t="s">
        <v>32</v>
      </c>
      <c r="L23" s="27" t="s">
        <v>41</v>
      </c>
      <c r="M23" s="34" t="str">
        <f t="shared" si="11"/>
        <v>高知カレー(中辛)</v>
      </c>
      <c r="N23" s="29">
        <v>300</v>
      </c>
      <c r="O23" s="30">
        <f t="shared" si="6"/>
        <v>324</v>
      </c>
    </row>
    <row r="24" spans="1:15" ht="12" customHeight="1">
      <c r="A24" s="89"/>
      <c r="B24" s="115"/>
      <c r="C24" s="120" t="str">
        <f t="shared" si="10"/>
        <v/>
      </c>
      <c r="D24" s="121"/>
      <c r="E24" s="97" t="str">
        <f t="shared" si="9"/>
        <v/>
      </c>
      <c r="F24" s="98"/>
      <c r="G24" s="104" t="str">
        <f t="shared" si="5"/>
        <v/>
      </c>
      <c r="H24" s="89"/>
      <c r="I24" s="32"/>
      <c r="J24" s="27">
        <v>9</v>
      </c>
      <c r="K24" s="27" t="s">
        <v>33</v>
      </c>
      <c r="L24" s="27"/>
      <c r="M24" s="34" t="str">
        <f t="shared" si="11"/>
        <v>カレー皿</v>
      </c>
      <c r="N24" s="29">
        <v>1000</v>
      </c>
      <c r="O24" s="30">
        <f t="shared" si="6"/>
        <v>1080</v>
      </c>
    </row>
    <row r="25" spans="1:15" ht="12" customHeight="1">
      <c r="A25" s="89"/>
      <c r="B25" s="115"/>
      <c r="C25" s="120" t="str">
        <f t="shared" si="10"/>
        <v/>
      </c>
      <c r="D25" s="121"/>
      <c r="E25" s="97" t="str">
        <f t="shared" si="9"/>
        <v/>
      </c>
      <c r="F25" s="98"/>
      <c r="G25" s="104" t="str">
        <f t="shared" si="5"/>
        <v/>
      </c>
      <c r="H25" s="89"/>
      <c r="I25" s="32"/>
      <c r="J25" s="27">
        <v>10</v>
      </c>
      <c r="K25" s="27" t="s">
        <v>34</v>
      </c>
      <c r="L25" s="27" t="s">
        <v>42</v>
      </c>
      <c r="M25" s="34" t="str">
        <f t="shared" si="11"/>
        <v>コーン缶(50g)</v>
      </c>
      <c r="N25" s="29">
        <v>100</v>
      </c>
      <c r="O25" s="30">
        <f t="shared" si="6"/>
        <v>108</v>
      </c>
    </row>
    <row r="26" spans="1:15" ht="12" customHeight="1" thickBot="1">
      <c r="A26" s="89"/>
      <c r="B26" s="116"/>
      <c r="C26" s="127" t="str">
        <f t="shared" si="10"/>
        <v/>
      </c>
      <c r="D26" s="128"/>
      <c r="E26" s="105" t="str">
        <f t="shared" si="9"/>
        <v/>
      </c>
      <c r="F26" s="106"/>
      <c r="G26" s="107" t="str">
        <f t="shared" si="5"/>
        <v/>
      </c>
      <c r="H26" s="89"/>
      <c r="I26" s="32"/>
      <c r="J26" s="27">
        <v>11</v>
      </c>
      <c r="K26" s="27"/>
      <c r="L26" s="27"/>
      <c r="M26" s="34" t="str">
        <f t="shared" si="11"/>
        <v/>
      </c>
      <c r="N26" s="31"/>
      <c r="O26" s="30" t="str">
        <f t="shared" si="6"/>
        <v/>
      </c>
    </row>
    <row r="27" spans="1:15" ht="12" customHeight="1">
      <c r="A27" s="89"/>
      <c r="B27" s="92"/>
      <c r="C27" s="92"/>
      <c r="D27" s="92"/>
      <c r="E27" s="92"/>
      <c r="F27" s="92" t="s">
        <v>43</v>
      </c>
      <c r="G27" s="95">
        <f>SUM(G11:G26)</f>
        <v>20488</v>
      </c>
      <c r="H27" s="89"/>
      <c r="I27" s="32"/>
      <c r="J27" s="27">
        <v>12</v>
      </c>
      <c r="K27" s="27"/>
      <c r="L27" s="27"/>
      <c r="M27" s="34" t="str">
        <f t="shared" si="11"/>
        <v/>
      </c>
      <c r="N27" s="31"/>
      <c r="O27" s="30" t="str">
        <f t="shared" si="6"/>
        <v/>
      </c>
    </row>
    <row r="28" spans="1:15" ht="12" customHeight="1">
      <c r="A28" s="89"/>
      <c r="B28" s="92"/>
      <c r="C28" s="92"/>
      <c r="D28" s="92"/>
      <c r="E28" s="92"/>
      <c r="F28" s="92" t="s">
        <v>44</v>
      </c>
      <c r="G28" s="96">
        <f>G27-ROUNDDOWN(G27/(1+K11),0)</f>
        <v>1518</v>
      </c>
      <c r="H28" s="89"/>
      <c r="I28" s="32"/>
      <c r="J28" s="27">
        <v>13</v>
      </c>
      <c r="K28" s="27"/>
      <c r="L28" s="27"/>
      <c r="M28" s="34" t="str">
        <f t="shared" si="11"/>
        <v/>
      </c>
      <c r="N28" s="31"/>
      <c r="O28" s="30" t="str">
        <f t="shared" si="6"/>
        <v/>
      </c>
    </row>
    <row r="29" spans="1:15" ht="12" customHeight="1">
      <c r="A29" s="89"/>
      <c r="B29" s="92"/>
      <c r="C29" s="92"/>
      <c r="D29" s="92"/>
      <c r="E29" s="92"/>
      <c r="F29" s="92" t="s">
        <v>45</v>
      </c>
      <c r="G29" s="95">
        <f>G27</f>
        <v>20488</v>
      </c>
      <c r="H29" s="89"/>
      <c r="I29" s="32"/>
      <c r="J29" s="27">
        <v>14</v>
      </c>
      <c r="K29" s="27"/>
      <c r="L29" s="27"/>
      <c r="M29" s="34" t="str">
        <f t="shared" si="11"/>
        <v/>
      </c>
      <c r="N29" s="31"/>
      <c r="O29" s="68" t="str">
        <f t="shared" si="6"/>
        <v/>
      </c>
    </row>
    <row r="30" spans="1:15" ht="12" customHeight="1">
      <c r="A30" s="89"/>
      <c r="B30" s="92"/>
      <c r="C30" s="92"/>
      <c r="D30" s="92"/>
      <c r="E30" s="92"/>
      <c r="F30" s="92"/>
      <c r="G30" s="95"/>
      <c r="H30" s="89"/>
      <c r="I30" s="32"/>
      <c r="J30" s="27">
        <v>15</v>
      </c>
      <c r="K30" s="27"/>
      <c r="L30" s="27"/>
      <c r="M30" s="34" t="str">
        <f t="shared" si="11"/>
        <v/>
      </c>
      <c r="N30" s="31"/>
      <c r="O30" s="68" t="str">
        <f t="shared" si="6"/>
        <v/>
      </c>
    </row>
    <row r="31" spans="1:15" ht="12" customHeight="1">
      <c r="A31" s="89"/>
      <c r="B31" s="92"/>
      <c r="C31" s="92"/>
      <c r="D31" s="92"/>
      <c r="E31" s="92"/>
      <c r="F31" s="92" t="s">
        <v>46</v>
      </c>
      <c r="G31" s="95">
        <v>30000</v>
      </c>
      <c r="H31" s="89"/>
      <c r="I31" s="32"/>
      <c r="J31" s="64"/>
      <c r="K31" s="64"/>
      <c r="L31" s="64"/>
      <c r="M31" s="65"/>
      <c r="N31" s="66"/>
      <c r="O31" s="67"/>
    </row>
    <row r="32" spans="1:15" ht="17.25">
      <c r="A32" s="89"/>
      <c r="B32" s="92"/>
      <c r="C32" s="92"/>
      <c r="D32" s="92"/>
      <c r="E32" s="92"/>
      <c r="F32" s="92" t="s">
        <v>47</v>
      </c>
      <c r="G32" s="111">
        <f>IF(G31="","",G31-G29)</f>
        <v>9512</v>
      </c>
      <c r="H32" s="89"/>
      <c r="I32" s="32"/>
      <c r="J32" s="64"/>
      <c r="K32" s="64"/>
      <c r="L32" s="64"/>
      <c r="M32" s="65"/>
      <c r="N32" s="66"/>
      <c r="O32" s="67"/>
    </row>
    <row r="33" spans="1:15" ht="12" customHeight="1">
      <c r="A33" s="89"/>
      <c r="B33" s="89"/>
      <c r="C33" s="89"/>
      <c r="D33" s="89"/>
      <c r="E33" s="89"/>
      <c r="F33" s="89"/>
      <c r="G33" s="95"/>
      <c r="H33" s="89"/>
      <c r="I33" s="32"/>
      <c r="J33" s="64"/>
      <c r="K33" s="64"/>
      <c r="L33" s="64"/>
      <c r="M33" s="65"/>
      <c r="N33" s="66"/>
      <c r="O33" s="67"/>
    </row>
    <row r="34" spans="1:15" ht="12" customHeight="1">
      <c r="A34" s="32"/>
      <c r="B34" s="32"/>
      <c r="C34" s="32"/>
      <c r="D34" s="32"/>
      <c r="E34" s="32"/>
      <c r="F34" s="32"/>
      <c r="G34" s="33"/>
      <c r="H34" s="32"/>
      <c r="I34" s="32"/>
    </row>
    <row r="35" spans="1:15" ht="12" customHeight="1">
      <c r="A35" s="32"/>
      <c r="B35" s="32"/>
      <c r="C35" s="32"/>
      <c r="D35" s="32"/>
      <c r="E35" s="32"/>
      <c r="F35" s="32"/>
      <c r="G35" s="33"/>
      <c r="H35" s="32"/>
      <c r="I35" s="32"/>
    </row>
    <row r="36" spans="1:15" ht="12" customHeight="1">
      <c r="A36" s="32"/>
      <c r="B36" s="32"/>
      <c r="C36" s="32"/>
      <c r="D36" s="32"/>
      <c r="E36" s="32"/>
      <c r="F36" s="32"/>
      <c r="G36" s="32"/>
      <c r="H36" s="32"/>
      <c r="I36" s="32"/>
    </row>
    <row r="37" spans="1:15" ht="12" customHeight="1">
      <c r="A37" s="37"/>
    </row>
  </sheetData>
  <mergeCells count="19">
    <mergeCell ref="C24:D24"/>
    <mergeCell ref="C25:D25"/>
    <mergeCell ref="C18:D18"/>
    <mergeCell ref="C19:D19"/>
    <mergeCell ref="C26:D26"/>
    <mergeCell ref="C7:D7"/>
    <mergeCell ref="C20:D20"/>
    <mergeCell ref="C21:D21"/>
    <mergeCell ref="C22:D22"/>
    <mergeCell ref="C23:D23"/>
    <mergeCell ref="C14:D14"/>
    <mergeCell ref="C15:D15"/>
    <mergeCell ref="C16:D16"/>
    <mergeCell ref="C17:D17"/>
    <mergeCell ref="D8:E8"/>
    <mergeCell ref="C10:D10"/>
    <mergeCell ref="C11:D11"/>
    <mergeCell ref="C12:D12"/>
    <mergeCell ref="C13:D13"/>
  </mergeCells>
  <phoneticPr fontId="4"/>
  <dataValidations disablePrompts="1" count="1">
    <dataValidation type="whole" allowBlank="1" showInputMessage="1" showErrorMessage="1" error="担当者コードが間違っています" sqref="C8">
      <formula1>1</formula1>
      <formula2>5</formula2>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L14"/>
  <sheetViews>
    <sheetView zoomScaleNormal="100" zoomScaleSheetLayoutView="100" workbookViewId="0">
      <selection activeCell="T18" sqref="T18"/>
    </sheetView>
  </sheetViews>
  <sheetFormatPr defaultColWidth="8.7109375" defaultRowHeight="12" customHeight="1"/>
  <cols>
    <col min="1" max="8" width="3.7109375" style="51" customWidth="1"/>
    <col min="9" max="9" width="11.85546875" style="51" bestFit="1" customWidth="1"/>
    <col min="10" max="10" width="8" style="51" bestFit="1" customWidth="1"/>
    <col min="11" max="11" width="3.85546875" style="51" bestFit="1" customWidth="1"/>
    <col min="12" max="16384" width="8.7109375" style="51"/>
  </cols>
  <sheetData>
    <row r="1" spans="1:12" ht="14.25">
      <c r="A1" s="129" t="s">
        <v>85</v>
      </c>
      <c r="B1" s="129"/>
      <c r="C1" s="129"/>
      <c r="D1" s="129"/>
      <c r="E1" s="129"/>
      <c r="F1" s="129"/>
      <c r="G1" s="129"/>
      <c r="H1" s="129"/>
      <c r="I1" s="129"/>
      <c r="J1" s="129"/>
      <c r="K1" s="129"/>
    </row>
    <row r="2" spans="1:12" ht="13.5">
      <c r="B2" s="131" t="s">
        <v>82</v>
      </c>
      <c r="C2" s="131"/>
      <c r="D2" s="131"/>
      <c r="E2" s="130">
        <f>課題１!G29</f>
        <v>20488</v>
      </c>
      <c r="F2" s="130"/>
      <c r="G2" s="130"/>
      <c r="H2" s="63"/>
      <c r="I2" s="70" t="s">
        <v>83</v>
      </c>
      <c r="J2" s="130">
        <f>課題１!G32</f>
        <v>9512</v>
      </c>
      <c r="K2" s="130"/>
    </row>
    <row r="3" spans="1:12" ht="13.5"/>
    <row r="4" spans="1:12" s="55" customFormat="1" ht="13.5">
      <c r="A4" s="62"/>
      <c r="B4" s="52" t="str">
        <f>IF($E$2&gt;=100000,RIGHT(INT($E$2/100000),1),"")</f>
        <v/>
      </c>
      <c r="C4" s="53" t="str">
        <f>IF($E$2&gt;=10000,RIGHT(INT($E$2/10000),1),"")</f>
        <v>2</v>
      </c>
      <c r="D4" s="53" t="str">
        <f>IF($E$2&gt;=1000,RIGHT(INT($E$2/1000),1),"")</f>
        <v>0</v>
      </c>
      <c r="E4" s="53" t="str">
        <f>IF($E$2&gt;=100,RIGHT(INT($E$2/100),1),"")</f>
        <v>4</v>
      </c>
      <c r="F4" s="53" t="str">
        <f>IF($E$2&gt;=10,RIGHT(INT($E$2/10),1),"")</f>
        <v>8</v>
      </c>
      <c r="G4" s="54" t="str">
        <f>IF($E$2&gt;=1,RIGHT(INT($E$2/1),1),"")</f>
        <v>8</v>
      </c>
      <c r="H4" s="51" t="s">
        <v>81</v>
      </c>
      <c r="I4" s="57" t="s">
        <v>84</v>
      </c>
      <c r="J4" s="57"/>
      <c r="K4" s="57"/>
      <c r="L4" s="51"/>
    </row>
    <row r="5" spans="1:12" ht="12" customHeight="1">
      <c r="A5" s="56"/>
      <c r="I5" s="58">
        <v>5000</v>
      </c>
      <c r="J5" s="60">
        <f>INT(MOD($J$2,10000)/I5)</f>
        <v>1</v>
      </c>
      <c r="K5" s="59" t="s">
        <v>80</v>
      </c>
      <c r="L5" s="55"/>
    </row>
    <row r="6" spans="1:12" ht="12" customHeight="1">
      <c r="A6" s="56"/>
      <c r="B6" s="57"/>
      <c r="C6" s="57"/>
      <c r="D6" s="57"/>
      <c r="E6" s="57"/>
      <c r="F6" s="57"/>
      <c r="G6" s="57"/>
      <c r="H6" s="57"/>
      <c r="I6" s="58">
        <v>1000</v>
      </c>
      <c r="J6" s="60">
        <f t="shared" ref="J6:J12" si="0">INT(MOD($J$2,I5)/I6)</f>
        <v>4</v>
      </c>
      <c r="K6" s="59" t="s">
        <v>80</v>
      </c>
    </row>
    <row r="7" spans="1:12" ht="12" customHeight="1">
      <c r="A7" s="56"/>
      <c r="B7" s="57"/>
      <c r="C7" s="57"/>
      <c r="D7" s="57"/>
      <c r="E7" s="57"/>
      <c r="F7" s="57"/>
      <c r="G7" s="57"/>
      <c r="H7" s="57"/>
      <c r="I7" s="61">
        <v>500</v>
      </c>
      <c r="J7" s="60">
        <f t="shared" si="0"/>
        <v>1</v>
      </c>
      <c r="K7" s="59" t="s">
        <v>79</v>
      </c>
    </row>
    <row r="8" spans="1:12" ht="12" customHeight="1">
      <c r="A8" s="56"/>
      <c r="B8" s="57"/>
      <c r="C8" s="57"/>
      <c r="D8" s="57"/>
      <c r="E8" s="57"/>
      <c r="F8" s="57"/>
      <c r="G8" s="57"/>
      <c r="H8" s="57"/>
      <c r="I8" s="61">
        <v>100</v>
      </c>
      <c r="J8" s="60">
        <f t="shared" si="0"/>
        <v>0</v>
      </c>
      <c r="K8" s="59" t="s">
        <v>79</v>
      </c>
    </row>
    <row r="9" spans="1:12" ht="12" customHeight="1">
      <c r="A9" s="56"/>
      <c r="B9" s="57"/>
      <c r="C9" s="57"/>
      <c r="D9" s="57"/>
      <c r="E9" s="57"/>
      <c r="F9" s="57"/>
      <c r="G9" s="57"/>
      <c r="H9" s="57"/>
      <c r="I9" s="61">
        <v>50</v>
      </c>
      <c r="J9" s="60">
        <f t="shared" si="0"/>
        <v>0</v>
      </c>
      <c r="K9" s="59" t="s">
        <v>79</v>
      </c>
    </row>
    <row r="10" spans="1:12" ht="12" customHeight="1">
      <c r="A10" s="56"/>
      <c r="B10" s="57"/>
      <c r="C10" s="57"/>
      <c r="D10" s="57"/>
      <c r="E10" s="57"/>
      <c r="F10" s="57"/>
      <c r="G10" s="57"/>
      <c r="H10" s="57"/>
      <c r="I10" s="61">
        <v>10</v>
      </c>
      <c r="J10" s="60">
        <f t="shared" si="0"/>
        <v>1</v>
      </c>
      <c r="K10" s="59" t="s">
        <v>79</v>
      </c>
    </row>
    <row r="11" spans="1:12" ht="12" customHeight="1">
      <c r="A11" s="56"/>
      <c r="B11" s="57"/>
      <c r="C11" s="57"/>
      <c r="D11" s="57"/>
      <c r="E11" s="57"/>
      <c r="F11" s="57"/>
      <c r="G11" s="57"/>
      <c r="H11" s="57"/>
      <c r="I11" s="61">
        <v>5</v>
      </c>
      <c r="J11" s="60">
        <f t="shared" si="0"/>
        <v>0</v>
      </c>
      <c r="K11" s="59" t="s">
        <v>79</v>
      </c>
    </row>
    <row r="12" spans="1:12" ht="12" customHeight="1">
      <c r="A12" s="56"/>
      <c r="B12" s="57"/>
      <c r="C12" s="57"/>
      <c r="D12" s="57"/>
      <c r="E12" s="57"/>
      <c r="F12" s="57"/>
      <c r="G12" s="57"/>
      <c r="H12" s="57"/>
      <c r="I12" s="61">
        <v>1</v>
      </c>
      <c r="J12" s="60">
        <f t="shared" si="0"/>
        <v>2</v>
      </c>
      <c r="K12" s="59" t="s">
        <v>79</v>
      </c>
    </row>
    <row r="13" spans="1:12" ht="12" customHeight="1">
      <c r="A13" s="56"/>
      <c r="B13" s="57"/>
      <c r="C13" s="57"/>
      <c r="D13" s="57"/>
      <c r="E13" s="57"/>
      <c r="F13" s="57"/>
      <c r="G13" s="57"/>
      <c r="H13" s="57"/>
    </row>
    <row r="14" spans="1:12" ht="12" customHeight="1">
      <c r="A14" s="56"/>
      <c r="B14" s="57"/>
      <c r="C14" s="57"/>
      <c r="D14" s="57"/>
      <c r="E14" s="57"/>
      <c r="F14" s="57"/>
      <c r="G14" s="57"/>
      <c r="H14" s="57"/>
    </row>
  </sheetData>
  <mergeCells count="4">
    <mergeCell ref="A1:K1"/>
    <mergeCell ref="E2:G2"/>
    <mergeCell ref="J2:K2"/>
    <mergeCell ref="B2:D2"/>
  </mergeCells>
  <phoneticPr fontId="2"/>
  <pageMargins left="0.70866141732283472" right="0.70866141732283472" top="0.74803149606299213" bottom="0.74803149606299213" header="0.31496062992125984" footer="0.31496062992125984"/>
  <pageSetup paperSize="9" orientation="portrait" horizontalDpi="1200" verticalDpi="1200" r:id="rId1"/>
  <headerFooter>
    <oddHeader>&amp;C&amp;F　&amp;A</oddHeader>
    <oddFooter>&amp;R&amp;D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dimension ref="A1:H91"/>
  <sheetViews>
    <sheetView zoomScaleNormal="100" workbookViewId="0">
      <selection activeCell="E128" sqref="E128"/>
    </sheetView>
  </sheetViews>
  <sheetFormatPr defaultRowHeight="12"/>
  <cols>
    <col min="1" max="1" width="9.7109375" style="87" bestFit="1" customWidth="1"/>
    <col min="2" max="2" width="9.85546875" style="79" hidden="1" customWidth="1"/>
    <col min="3" max="3" width="18.7109375" style="88" customWidth="1"/>
    <col min="4" max="6" width="10.7109375" style="88" customWidth="1"/>
    <col min="7" max="7" width="11.85546875" style="79" hidden="1" customWidth="1"/>
    <col min="8" max="245" width="9.140625" style="79"/>
    <col min="246" max="246" width="9.7109375" style="79" bestFit="1" customWidth="1"/>
    <col min="247" max="247" width="15.85546875" style="79" bestFit="1" customWidth="1"/>
    <col min="248" max="248" width="22" style="79" bestFit="1" customWidth="1"/>
    <col min="249" max="249" width="11.28515625" style="79" bestFit="1" customWidth="1"/>
    <col min="250" max="250" width="34.42578125" style="79" bestFit="1" customWidth="1"/>
    <col min="251" max="251" width="19.140625" style="79" bestFit="1" customWidth="1"/>
    <col min="252" max="252" width="24.7109375" style="79" bestFit="1" customWidth="1"/>
    <col min="253" max="253" width="16.42578125" style="79" bestFit="1" customWidth="1"/>
    <col min="254" max="254" width="16.140625" style="79" bestFit="1" customWidth="1"/>
    <col min="255" max="255" width="35.85546875" style="79" customWidth="1"/>
    <col min="256" max="501" width="9.140625" style="79"/>
    <col min="502" max="502" width="9.7109375" style="79" bestFit="1" customWidth="1"/>
    <col min="503" max="503" width="15.85546875" style="79" bestFit="1" customWidth="1"/>
    <col min="504" max="504" width="22" style="79" bestFit="1" customWidth="1"/>
    <col min="505" max="505" width="11.28515625" style="79" bestFit="1" customWidth="1"/>
    <col min="506" max="506" width="34.42578125" style="79" bestFit="1" customWidth="1"/>
    <col min="507" max="507" width="19.140625" style="79" bestFit="1" customWidth="1"/>
    <col min="508" max="508" width="24.7109375" style="79" bestFit="1" customWidth="1"/>
    <col min="509" max="509" width="16.42578125" style="79" bestFit="1" customWidth="1"/>
    <col min="510" max="510" width="16.140625" style="79" bestFit="1" customWidth="1"/>
    <col min="511" max="511" width="35.85546875" style="79" customWidth="1"/>
    <col min="512" max="757" width="9.140625" style="79"/>
    <col min="758" max="758" width="9.7109375" style="79" bestFit="1" customWidth="1"/>
    <col min="759" max="759" width="15.85546875" style="79" bestFit="1" customWidth="1"/>
    <col min="760" max="760" width="22" style="79" bestFit="1" customWidth="1"/>
    <col min="761" max="761" width="11.28515625" style="79" bestFit="1" customWidth="1"/>
    <col min="762" max="762" width="34.42578125" style="79" bestFit="1" customWidth="1"/>
    <col min="763" max="763" width="19.140625" style="79" bestFit="1" customWidth="1"/>
    <col min="764" max="764" width="24.7109375" style="79" bestFit="1" customWidth="1"/>
    <col min="765" max="765" width="16.42578125" style="79" bestFit="1" customWidth="1"/>
    <col min="766" max="766" width="16.140625" style="79" bestFit="1" customWidth="1"/>
    <col min="767" max="767" width="35.85546875" style="79" customWidth="1"/>
    <col min="768" max="1013" width="9.140625" style="79"/>
    <col min="1014" max="1014" width="9.7109375" style="79" bestFit="1" customWidth="1"/>
    <col min="1015" max="1015" width="15.85546875" style="79" bestFit="1" customWidth="1"/>
    <col min="1016" max="1016" width="22" style="79" bestFit="1" customWidth="1"/>
    <col min="1017" max="1017" width="11.28515625" style="79" bestFit="1" customWidth="1"/>
    <col min="1018" max="1018" width="34.42578125" style="79" bestFit="1" customWidth="1"/>
    <col min="1019" max="1019" width="19.140625" style="79" bestFit="1" customWidth="1"/>
    <col min="1020" max="1020" width="24.7109375" style="79" bestFit="1" customWidth="1"/>
    <col min="1021" max="1021" width="16.42578125" style="79" bestFit="1" customWidth="1"/>
    <col min="1022" max="1022" width="16.140625" style="79" bestFit="1" customWidth="1"/>
    <col min="1023" max="1023" width="35.85546875" style="79" customWidth="1"/>
    <col min="1024" max="1269" width="9.140625" style="79"/>
    <col min="1270" max="1270" width="9.7109375" style="79" bestFit="1" customWidth="1"/>
    <col min="1271" max="1271" width="15.85546875" style="79" bestFit="1" customWidth="1"/>
    <col min="1272" max="1272" width="22" style="79" bestFit="1" customWidth="1"/>
    <col min="1273" max="1273" width="11.28515625" style="79" bestFit="1" customWidth="1"/>
    <col min="1274" max="1274" width="34.42578125" style="79" bestFit="1" customWidth="1"/>
    <col min="1275" max="1275" width="19.140625" style="79" bestFit="1" customWidth="1"/>
    <col min="1276" max="1276" width="24.7109375" style="79" bestFit="1" customWidth="1"/>
    <col min="1277" max="1277" width="16.42578125" style="79" bestFit="1" customWidth="1"/>
    <col min="1278" max="1278" width="16.140625" style="79" bestFit="1" customWidth="1"/>
    <col min="1279" max="1279" width="35.85546875" style="79" customWidth="1"/>
    <col min="1280" max="1525" width="9.140625" style="79"/>
    <col min="1526" max="1526" width="9.7109375" style="79" bestFit="1" customWidth="1"/>
    <col min="1527" max="1527" width="15.85546875" style="79" bestFit="1" customWidth="1"/>
    <col min="1528" max="1528" width="22" style="79" bestFit="1" customWidth="1"/>
    <col min="1529" max="1529" width="11.28515625" style="79" bestFit="1" customWidth="1"/>
    <col min="1530" max="1530" width="34.42578125" style="79" bestFit="1" customWidth="1"/>
    <col min="1531" max="1531" width="19.140625" style="79" bestFit="1" customWidth="1"/>
    <col min="1532" max="1532" width="24.7109375" style="79" bestFit="1" customWidth="1"/>
    <col min="1533" max="1533" width="16.42578125" style="79" bestFit="1" customWidth="1"/>
    <col min="1534" max="1534" width="16.140625" style="79" bestFit="1" customWidth="1"/>
    <col min="1535" max="1535" width="35.85546875" style="79" customWidth="1"/>
    <col min="1536" max="1781" width="9.140625" style="79"/>
    <col min="1782" max="1782" width="9.7109375" style="79" bestFit="1" customWidth="1"/>
    <col min="1783" max="1783" width="15.85546875" style="79" bestFit="1" customWidth="1"/>
    <col min="1784" max="1784" width="22" style="79" bestFit="1" customWidth="1"/>
    <col min="1785" max="1785" width="11.28515625" style="79" bestFit="1" customWidth="1"/>
    <col min="1786" max="1786" width="34.42578125" style="79" bestFit="1" customWidth="1"/>
    <col min="1787" max="1787" width="19.140625" style="79" bestFit="1" customWidth="1"/>
    <col min="1788" max="1788" width="24.7109375" style="79" bestFit="1" customWidth="1"/>
    <col min="1789" max="1789" width="16.42578125" style="79" bestFit="1" customWidth="1"/>
    <col min="1790" max="1790" width="16.140625" style="79" bestFit="1" customWidth="1"/>
    <col min="1791" max="1791" width="35.85546875" style="79" customWidth="1"/>
    <col min="1792" max="2037" width="9.140625" style="79"/>
    <col min="2038" max="2038" width="9.7109375" style="79" bestFit="1" customWidth="1"/>
    <col min="2039" max="2039" width="15.85546875" style="79" bestFit="1" customWidth="1"/>
    <col min="2040" max="2040" width="22" style="79" bestFit="1" customWidth="1"/>
    <col min="2041" max="2041" width="11.28515625" style="79" bestFit="1" customWidth="1"/>
    <col min="2042" max="2042" width="34.42578125" style="79" bestFit="1" customWidth="1"/>
    <col min="2043" max="2043" width="19.140625" style="79" bestFit="1" customWidth="1"/>
    <col min="2044" max="2044" width="24.7109375" style="79" bestFit="1" customWidth="1"/>
    <col min="2045" max="2045" width="16.42578125" style="79" bestFit="1" customWidth="1"/>
    <col min="2046" max="2046" width="16.140625" style="79" bestFit="1" customWidth="1"/>
    <col min="2047" max="2047" width="35.85546875" style="79" customWidth="1"/>
    <col min="2048" max="2293" width="9.140625" style="79"/>
    <col min="2294" max="2294" width="9.7109375" style="79" bestFit="1" customWidth="1"/>
    <col min="2295" max="2295" width="15.85546875" style="79" bestFit="1" customWidth="1"/>
    <col min="2296" max="2296" width="22" style="79" bestFit="1" customWidth="1"/>
    <col min="2297" max="2297" width="11.28515625" style="79" bestFit="1" customWidth="1"/>
    <col min="2298" max="2298" width="34.42578125" style="79" bestFit="1" customWidth="1"/>
    <col min="2299" max="2299" width="19.140625" style="79" bestFit="1" customWidth="1"/>
    <col min="2300" max="2300" width="24.7109375" style="79" bestFit="1" customWidth="1"/>
    <col min="2301" max="2301" width="16.42578125" style="79" bestFit="1" customWidth="1"/>
    <col min="2302" max="2302" width="16.140625" style="79" bestFit="1" customWidth="1"/>
    <col min="2303" max="2303" width="35.85546875" style="79" customWidth="1"/>
    <col min="2304" max="2549" width="9.140625" style="79"/>
    <col min="2550" max="2550" width="9.7109375" style="79" bestFit="1" customWidth="1"/>
    <col min="2551" max="2551" width="15.85546875" style="79" bestFit="1" customWidth="1"/>
    <col min="2552" max="2552" width="22" style="79" bestFit="1" customWidth="1"/>
    <col min="2553" max="2553" width="11.28515625" style="79" bestFit="1" customWidth="1"/>
    <col min="2554" max="2554" width="34.42578125" style="79" bestFit="1" customWidth="1"/>
    <col min="2555" max="2555" width="19.140625" style="79" bestFit="1" customWidth="1"/>
    <col min="2556" max="2556" width="24.7109375" style="79" bestFit="1" customWidth="1"/>
    <col min="2557" max="2557" width="16.42578125" style="79" bestFit="1" customWidth="1"/>
    <col min="2558" max="2558" width="16.140625" style="79" bestFit="1" customWidth="1"/>
    <col min="2559" max="2559" width="35.85546875" style="79" customWidth="1"/>
    <col min="2560" max="2805" width="9.140625" style="79"/>
    <col min="2806" max="2806" width="9.7109375" style="79" bestFit="1" customWidth="1"/>
    <col min="2807" max="2807" width="15.85546875" style="79" bestFit="1" customWidth="1"/>
    <col min="2808" max="2808" width="22" style="79" bestFit="1" customWidth="1"/>
    <col min="2809" max="2809" width="11.28515625" style="79" bestFit="1" customWidth="1"/>
    <col min="2810" max="2810" width="34.42578125" style="79" bestFit="1" customWidth="1"/>
    <col min="2811" max="2811" width="19.140625" style="79" bestFit="1" customWidth="1"/>
    <col min="2812" max="2812" width="24.7109375" style="79" bestFit="1" customWidth="1"/>
    <col min="2813" max="2813" width="16.42578125" style="79" bestFit="1" customWidth="1"/>
    <col min="2814" max="2814" width="16.140625" style="79" bestFit="1" customWidth="1"/>
    <col min="2815" max="2815" width="35.85546875" style="79" customWidth="1"/>
    <col min="2816" max="3061" width="9.140625" style="79"/>
    <col min="3062" max="3062" width="9.7109375" style="79" bestFit="1" customWidth="1"/>
    <col min="3063" max="3063" width="15.85546875" style="79" bestFit="1" customWidth="1"/>
    <col min="3064" max="3064" width="22" style="79" bestFit="1" customWidth="1"/>
    <col min="3065" max="3065" width="11.28515625" style="79" bestFit="1" customWidth="1"/>
    <col min="3066" max="3066" width="34.42578125" style="79" bestFit="1" customWidth="1"/>
    <col min="3067" max="3067" width="19.140625" style="79" bestFit="1" customWidth="1"/>
    <col min="3068" max="3068" width="24.7109375" style="79" bestFit="1" customWidth="1"/>
    <col min="3069" max="3069" width="16.42578125" style="79" bestFit="1" customWidth="1"/>
    <col min="3070" max="3070" width="16.140625" style="79" bestFit="1" customWidth="1"/>
    <col min="3071" max="3071" width="35.85546875" style="79" customWidth="1"/>
    <col min="3072" max="3317" width="9.140625" style="79"/>
    <col min="3318" max="3318" width="9.7109375" style="79" bestFit="1" customWidth="1"/>
    <col min="3319" max="3319" width="15.85546875" style="79" bestFit="1" customWidth="1"/>
    <col min="3320" max="3320" width="22" style="79" bestFit="1" customWidth="1"/>
    <col min="3321" max="3321" width="11.28515625" style="79" bestFit="1" customWidth="1"/>
    <col min="3322" max="3322" width="34.42578125" style="79" bestFit="1" customWidth="1"/>
    <col min="3323" max="3323" width="19.140625" style="79" bestFit="1" customWidth="1"/>
    <col min="3324" max="3324" width="24.7109375" style="79" bestFit="1" customWidth="1"/>
    <col min="3325" max="3325" width="16.42578125" style="79" bestFit="1" customWidth="1"/>
    <col min="3326" max="3326" width="16.140625" style="79" bestFit="1" customWidth="1"/>
    <col min="3327" max="3327" width="35.85546875" style="79" customWidth="1"/>
    <col min="3328" max="3573" width="9.140625" style="79"/>
    <col min="3574" max="3574" width="9.7109375" style="79" bestFit="1" customWidth="1"/>
    <col min="3575" max="3575" width="15.85546875" style="79" bestFit="1" customWidth="1"/>
    <col min="3576" max="3576" width="22" style="79" bestFit="1" customWidth="1"/>
    <col min="3577" max="3577" width="11.28515625" style="79" bestFit="1" customWidth="1"/>
    <col min="3578" max="3578" width="34.42578125" style="79" bestFit="1" customWidth="1"/>
    <col min="3579" max="3579" width="19.140625" style="79" bestFit="1" customWidth="1"/>
    <col min="3580" max="3580" width="24.7109375" style="79" bestFit="1" customWidth="1"/>
    <col min="3581" max="3581" width="16.42578125" style="79" bestFit="1" customWidth="1"/>
    <col min="3582" max="3582" width="16.140625" style="79" bestFit="1" customWidth="1"/>
    <col min="3583" max="3583" width="35.85546875" style="79" customWidth="1"/>
    <col min="3584" max="3829" width="9.140625" style="79"/>
    <col min="3830" max="3830" width="9.7109375" style="79" bestFit="1" customWidth="1"/>
    <col min="3831" max="3831" width="15.85546875" style="79" bestFit="1" customWidth="1"/>
    <col min="3832" max="3832" width="22" style="79" bestFit="1" customWidth="1"/>
    <col min="3833" max="3833" width="11.28515625" style="79" bestFit="1" customWidth="1"/>
    <col min="3834" max="3834" width="34.42578125" style="79" bestFit="1" customWidth="1"/>
    <col min="3835" max="3835" width="19.140625" style="79" bestFit="1" customWidth="1"/>
    <col min="3836" max="3836" width="24.7109375" style="79" bestFit="1" customWidth="1"/>
    <col min="3837" max="3837" width="16.42578125" style="79" bestFit="1" customWidth="1"/>
    <col min="3838" max="3838" width="16.140625" style="79" bestFit="1" customWidth="1"/>
    <col min="3839" max="3839" width="35.85546875" style="79" customWidth="1"/>
    <col min="3840" max="4085" width="9.140625" style="79"/>
    <col min="4086" max="4086" width="9.7109375" style="79" bestFit="1" customWidth="1"/>
    <col min="4087" max="4087" width="15.85546875" style="79" bestFit="1" customWidth="1"/>
    <col min="4088" max="4088" width="22" style="79" bestFit="1" customWidth="1"/>
    <col min="4089" max="4089" width="11.28515625" style="79" bestFit="1" customWidth="1"/>
    <col min="4090" max="4090" width="34.42578125" style="79" bestFit="1" customWidth="1"/>
    <col min="4091" max="4091" width="19.140625" style="79" bestFit="1" customWidth="1"/>
    <col min="4092" max="4092" width="24.7109375" style="79" bestFit="1" customWidth="1"/>
    <col min="4093" max="4093" width="16.42578125" style="79" bestFit="1" customWidth="1"/>
    <col min="4094" max="4094" width="16.140625" style="79" bestFit="1" customWidth="1"/>
    <col min="4095" max="4095" width="35.85546875" style="79" customWidth="1"/>
    <col min="4096" max="4341" width="9.140625" style="79"/>
    <col min="4342" max="4342" width="9.7109375" style="79" bestFit="1" customWidth="1"/>
    <col min="4343" max="4343" width="15.85546875" style="79" bestFit="1" customWidth="1"/>
    <col min="4344" max="4344" width="22" style="79" bestFit="1" customWidth="1"/>
    <col min="4345" max="4345" width="11.28515625" style="79" bestFit="1" customWidth="1"/>
    <col min="4346" max="4346" width="34.42578125" style="79" bestFit="1" customWidth="1"/>
    <col min="4347" max="4347" width="19.140625" style="79" bestFit="1" customWidth="1"/>
    <col min="4348" max="4348" width="24.7109375" style="79" bestFit="1" customWidth="1"/>
    <col min="4349" max="4349" width="16.42578125" style="79" bestFit="1" customWidth="1"/>
    <col min="4350" max="4350" width="16.140625" style="79" bestFit="1" customWidth="1"/>
    <col min="4351" max="4351" width="35.85546875" style="79" customWidth="1"/>
    <col min="4352" max="4597" width="9.140625" style="79"/>
    <col min="4598" max="4598" width="9.7109375" style="79" bestFit="1" customWidth="1"/>
    <col min="4599" max="4599" width="15.85546875" style="79" bestFit="1" customWidth="1"/>
    <col min="4600" max="4600" width="22" style="79" bestFit="1" customWidth="1"/>
    <col min="4601" max="4601" width="11.28515625" style="79" bestFit="1" customWidth="1"/>
    <col min="4602" max="4602" width="34.42578125" style="79" bestFit="1" customWidth="1"/>
    <col min="4603" max="4603" width="19.140625" style="79" bestFit="1" customWidth="1"/>
    <col min="4604" max="4604" width="24.7109375" style="79" bestFit="1" customWidth="1"/>
    <col min="4605" max="4605" width="16.42578125" style="79" bestFit="1" customWidth="1"/>
    <col min="4606" max="4606" width="16.140625" style="79" bestFit="1" customWidth="1"/>
    <col min="4607" max="4607" width="35.85546875" style="79" customWidth="1"/>
    <col min="4608" max="4853" width="9.140625" style="79"/>
    <col min="4854" max="4854" width="9.7109375" style="79" bestFit="1" customWidth="1"/>
    <col min="4855" max="4855" width="15.85546875" style="79" bestFit="1" customWidth="1"/>
    <col min="4856" max="4856" width="22" style="79" bestFit="1" customWidth="1"/>
    <col min="4857" max="4857" width="11.28515625" style="79" bestFit="1" customWidth="1"/>
    <col min="4858" max="4858" width="34.42578125" style="79" bestFit="1" customWidth="1"/>
    <col min="4859" max="4859" width="19.140625" style="79" bestFit="1" customWidth="1"/>
    <col min="4860" max="4860" width="24.7109375" style="79" bestFit="1" customWidth="1"/>
    <col min="4861" max="4861" width="16.42578125" style="79" bestFit="1" customWidth="1"/>
    <col min="4862" max="4862" width="16.140625" style="79" bestFit="1" customWidth="1"/>
    <col min="4863" max="4863" width="35.85546875" style="79" customWidth="1"/>
    <col min="4864" max="5109" width="9.140625" style="79"/>
    <col min="5110" max="5110" width="9.7109375" style="79" bestFit="1" customWidth="1"/>
    <col min="5111" max="5111" width="15.85546875" style="79" bestFit="1" customWidth="1"/>
    <col min="5112" max="5112" width="22" style="79" bestFit="1" customWidth="1"/>
    <col min="5113" max="5113" width="11.28515625" style="79" bestFit="1" customWidth="1"/>
    <col min="5114" max="5114" width="34.42578125" style="79" bestFit="1" customWidth="1"/>
    <col min="5115" max="5115" width="19.140625" style="79" bestFit="1" customWidth="1"/>
    <col min="5116" max="5116" width="24.7109375" style="79" bestFit="1" customWidth="1"/>
    <col min="5117" max="5117" width="16.42578125" style="79" bestFit="1" customWidth="1"/>
    <col min="5118" max="5118" width="16.140625" style="79" bestFit="1" customWidth="1"/>
    <col min="5119" max="5119" width="35.85546875" style="79" customWidth="1"/>
    <col min="5120" max="5365" width="9.140625" style="79"/>
    <col min="5366" max="5366" width="9.7109375" style="79" bestFit="1" customWidth="1"/>
    <col min="5367" max="5367" width="15.85546875" style="79" bestFit="1" customWidth="1"/>
    <col min="5368" max="5368" width="22" style="79" bestFit="1" customWidth="1"/>
    <col min="5369" max="5369" width="11.28515625" style="79" bestFit="1" customWidth="1"/>
    <col min="5370" max="5370" width="34.42578125" style="79" bestFit="1" customWidth="1"/>
    <col min="5371" max="5371" width="19.140625" style="79" bestFit="1" customWidth="1"/>
    <col min="5372" max="5372" width="24.7109375" style="79" bestFit="1" customWidth="1"/>
    <col min="5373" max="5373" width="16.42578125" style="79" bestFit="1" customWidth="1"/>
    <col min="5374" max="5374" width="16.140625" style="79" bestFit="1" customWidth="1"/>
    <col min="5375" max="5375" width="35.85546875" style="79" customWidth="1"/>
    <col min="5376" max="5621" width="9.140625" style="79"/>
    <col min="5622" max="5622" width="9.7109375" style="79" bestFit="1" customWidth="1"/>
    <col min="5623" max="5623" width="15.85546875" style="79" bestFit="1" customWidth="1"/>
    <col min="5624" max="5624" width="22" style="79" bestFit="1" customWidth="1"/>
    <col min="5625" max="5625" width="11.28515625" style="79" bestFit="1" customWidth="1"/>
    <col min="5626" max="5626" width="34.42578125" style="79" bestFit="1" customWidth="1"/>
    <col min="5627" max="5627" width="19.140625" style="79" bestFit="1" customWidth="1"/>
    <col min="5628" max="5628" width="24.7109375" style="79" bestFit="1" customWidth="1"/>
    <col min="5629" max="5629" width="16.42578125" style="79" bestFit="1" customWidth="1"/>
    <col min="5630" max="5630" width="16.140625" style="79" bestFit="1" customWidth="1"/>
    <col min="5631" max="5631" width="35.85546875" style="79" customWidth="1"/>
    <col min="5632" max="5877" width="9.140625" style="79"/>
    <col min="5878" max="5878" width="9.7109375" style="79" bestFit="1" customWidth="1"/>
    <col min="5879" max="5879" width="15.85546875" style="79" bestFit="1" customWidth="1"/>
    <col min="5880" max="5880" width="22" style="79" bestFit="1" customWidth="1"/>
    <col min="5881" max="5881" width="11.28515625" style="79" bestFit="1" customWidth="1"/>
    <col min="5882" max="5882" width="34.42578125" style="79" bestFit="1" customWidth="1"/>
    <col min="5883" max="5883" width="19.140625" style="79" bestFit="1" customWidth="1"/>
    <col min="5884" max="5884" width="24.7109375" style="79" bestFit="1" customWidth="1"/>
    <col min="5885" max="5885" width="16.42578125" style="79" bestFit="1" customWidth="1"/>
    <col min="5886" max="5886" width="16.140625" style="79" bestFit="1" customWidth="1"/>
    <col min="5887" max="5887" width="35.85546875" style="79" customWidth="1"/>
    <col min="5888" max="6133" width="9.140625" style="79"/>
    <col min="6134" max="6134" width="9.7109375" style="79" bestFit="1" customWidth="1"/>
    <col min="6135" max="6135" width="15.85546875" style="79" bestFit="1" customWidth="1"/>
    <col min="6136" max="6136" width="22" style="79" bestFit="1" customWidth="1"/>
    <col min="6137" max="6137" width="11.28515625" style="79" bestFit="1" customWidth="1"/>
    <col min="6138" max="6138" width="34.42578125" style="79" bestFit="1" customWidth="1"/>
    <col min="6139" max="6139" width="19.140625" style="79" bestFit="1" customWidth="1"/>
    <col min="6140" max="6140" width="24.7109375" style="79" bestFit="1" customWidth="1"/>
    <col min="6141" max="6141" width="16.42578125" style="79" bestFit="1" customWidth="1"/>
    <col min="6142" max="6142" width="16.140625" style="79" bestFit="1" customWidth="1"/>
    <col min="6143" max="6143" width="35.85546875" style="79" customWidth="1"/>
    <col min="6144" max="6389" width="9.140625" style="79"/>
    <col min="6390" max="6390" width="9.7109375" style="79" bestFit="1" customWidth="1"/>
    <col min="6391" max="6391" width="15.85546875" style="79" bestFit="1" customWidth="1"/>
    <col min="6392" max="6392" width="22" style="79" bestFit="1" customWidth="1"/>
    <col min="6393" max="6393" width="11.28515625" style="79" bestFit="1" customWidth="1"/>
    <col min="6394" max="6394" width="34.42578125" style="79" bestFit="1" customWidth="1"/>
    <col min="6395" max="6395" width="19.140625" style="79" bestFit="1" customWidth="1"/>
    <col min="6396" max="6396" width="24.7109375" style="79" bestFit="1" customWidth="1"/>
    <col min="6397" max="6397" width="16.42578125" style="79" bestFit="1" customWidth="1"/>
    <col min="6398" max="6398" width="16.140625" style="79" bestFit="1" customWidth="1"/>
    <col min="6399" max="6399" width="35.85546875" style="79" customWidth="1"/>
    <col min="6400" max="6645" width="9.140625" style="79"/>
    <col min="6646" max="6646" width="9.7109375" style="79" bestFit="1" customWidth="1"/>
    <col min="6647" max="6647" width="15.85546875" style="79" bestFit="1" customWidth="1"/>
    <col min="6648" max="6648" width="22" style="79" bestFit="1" customWidth="1"/>
    <col min="6649" max="6649" width="11.28515625" style="79" bestFit="1" customWidth="1"/>
    <col min="6650" max="6650" width="34.42578125" style="79" bestFit="1" customWidth="1"/>
    <col min="6651" max="6651" width="19.140625" style="79" bestFit="1" customWidth="1"/>
    <col min="6652" max="6652" width="24.7109375" style="79" bestFit="1" customWidth="1"/>
    <col min="6653" max="6653" width="16.42578125" style="79" bestFit="1" customWidth="1"/>
    <col min="6654" max="6654" width="16.140625" style="79" bestFit="1" customWidth="1"/>
    <col min="6655" max="6655" width="35.85546875" style="79" customWidth="1"/>
    <col min="6656" max="6901" width="9.140625" style="79"/>
    <col min="6902" max="6902" width="9.7109375" style="79" bestFit="1" customWidth="1"/>
    <col min="6903" max="6903" width="15.85546875" style="79" bestFit="1" customWidth="1"/>
    <col min="6904" max="6904" width="22" style="79" bestFit="1" customWidth="1"/>
    <col min="6905" max="6905" width="11.28515625" style="79" bestFit="1" customWidth="1"/>
    <col min="6906" max="6906" width="34.42578125" style="79" bestFit="1" customWidth="1"/>
    <col min="6907" max="6907" width="19.140625" style="79" bestFit="1" customWidth="1"/>
    <col min="6908" max="6908" width="24.7109375" style="79" bestFit="1" customWidth="1"/>
    <col min="6909" max="6909" width="16.42578125" style="79" bestFit="1" customWidth="1"/>
    <col min="6910" max="6910" width="16.140625" style="79" bestFit="1" customWidth="1"/>
    <col min="6911" max="6911" width="35.85546875" style="79" customWidth="1"/>
    <col min="6912" max="7157" width="9.140625" style="79"/>
    <col min="7158" max="7158" width="9.7109375" style="79" bestFit="1" customWidth="1"/>
    <col min="7159" max="7159" width="15.85546875" style="79" bestFit="1" customWidth="1"/>
    <col min="7160" max="7160" width="22" style="79" bestFit="1" customWidth="1"/>
    <col min="7161" max="7161" width="11.28515625" style="79" bestFit="1" customWidth="1"/>
    <col min="7162" max="7162" width="34.42578125" style="79" bestFit="1" customWidth="1"/>
    <col min="7163" max="7163" width="19.140625" style="79" bestFit="1" customWidth="1"/>
    <col min="7164" max="7164" width="24.7109375" style="79" bestFit="1" customWidth="1"/>
    <col min="7165" max="7165" width="16.42578125" style="79" bestFit="1" customWidth="1"/>
    <col min="7166" max="7166" width="16.140625" style="79" bestFit="1" customWidth="1"/>
    <col min="7167" max="7167" width="35.85546875" style="79" customWidth="1"/>
    <col min="7168" max="7413" width="9.140625" style="79"/>
    <col min="7414" max="7414" width="9.7109375" style="79" bestFit="1" customWidth="1"/>
    <col min="7415" max="7415" width="15.85546875" style="79" bestFit="1" customWidth="1"/>
    <col min="7416" max="7416" width="22" style="79" bestFit="1" customWidth="1"/>
    <col min="7417" max="7417" width="11.28515625" style="79" bestFit="1" customWidth="1"/>
    <col min="7418" max="7418" width="34.42578125" style="79" bestFit="1" customWidth="1"/>
    <col min="7419" max="7419" width="19.140625" style="79" bestFit="1" customWidth="1"/>
    <col min="7420" max="7420" width="24.7109375" style="79" bestFit="1" customWidth="1"/>
    <col min="7421" max="7421" width="16.42578125" style="79" bestFit="1" customWidth="1"/>
    <col min="7422" max="7422" width="16.140625" style="79" bestFit="1" customWidth="1"/>
    <col min="7423" max="7423" width="35.85546875" style="79" customWidth="1"/>
    <col min="7424" max="7669" width="9.140625" style="79"/>
    <col min="7670" max="7670" width="9.7109375" style="79" bestFit="1" customWidth="1"/>
    <col min="7671" max="7671" width="15.85546875" style="79" bestFit="1" customWidth="1"/>
    <col min="7672" max="7672" width="22" style="79" bestFit="1" customWidth="1"/>
    <col min="7673" max="7673" width="11.28515625" style="79" bestFit="1" customWidth="1"/>
    <col min="7674" max="7674" width="34.42578125" style="79" bestFit="1" customWidth="1"/>
    <col min="7675" max="7675" width="19.140625" style="79" bestFit="1" customWidth="1"/>
    <col min="7676" max="7676" width="24.7109375" style="79" bestFit="1" customWidth="1"/>
    <col min="7677" max="7677" width="16.42578125" style="79" bestFit="1" customWidth="1"/>
    <col min="7678" max="7678" width="16.140625" style="79" bestFit="1" customWidth="1"/>
    <col min="7679" max="7679" width="35.85546875" style="79" customWidth="1"/>
    <col min="7680" max="7925" width="9.140625" style="79"/>
    <col min="7926" max="7926" width="9.7109375" style="79" bestFit="1" customWidth="1"/>
    <col min="7927" max="7927" width="15.85546875" style="79" bestFit="1" customWidth="1"/>
    <col min="7928" max="7928" width="22" style="79" bestFit="1" customWidth="1"/>
    <col min="7929" max="7929" width="11.28515625" style="79" bestFit="1" customWidth="1"/>
    <col min="7930" max="7930" width="34.42578125" style="79" bestFit="1" customWidth="1"/>
    <col min="7931" max="7931" width="19.140625" style="79" bestFit="1" customWidth="1"/>
    <col min="7932" max="7932" width="24.7109375" style="79" bestFit="1" customWidth="1"/>
    <col min="7933" max="7933" width="16.42578125" style="79" bestFit="1" customWidth="1"/>
    <col min="7934" max="7934" width="16.140625" style="79" bestFit="1" customWidth="1"/>
    <col min="7935" max="7935" width="35.85546875" style="79" customWidth="1"/>
    <col min="7936" max="8181" width="9.140625" style="79"/>
    <col min="8182" max="8182" width="9.7109375" style="79" bestFit="1" customWidth="1"/>
    <col min="8183" max="8183" width="15.85546875" style="79" bestFit="1" customWidth="1"/>
    <col min="8184" max="8184" width="22" style="79" bestFit="1" customWidth="1"/>
    <col min="8185" max="8185" width="11.28515625" style="79" bestFit="1" customWidth="1"/>
    <col min="8186" max="8186" width="34.42578125" style="79" bestFit="1" customWidth="1"/>
    <col min="8187" max="8187" width="19.140625" style="79" bestFit="1" customWidth="1"/>
    <col min="8188" max="8188" width="24.7109375" style="79" bestFit="1" customWidth="1"/>
    <col min="8189" max="8189" width="16.42578125" style="79" bestFit="1" customWidth="1"/>
    <col min="8190" max="8190" width="16.140625" style="79" bestFit="1" customWidth="1"/>
    <col min="8191" max="8191" width="35.85546875" style="79" customWidth="1"/>
    <col min="8192" max="8437" width="9.140625" style="79"/>
    <col min="8438" max="8438" width="9.7109375" style="79" bestFit="1" customWidth="1"/>
    <col min="8439" max="8439" width="15.85546875" style="79" bestFit="1" customWidth="1"/>
    <col min="8440" max="8440" width="22" style="79" bestFit="1" customWidth="1"/>
    <col min="8441" max="8441" width="11.28515625" style="79" bestFit="1" customWidth="1"/>
    <col min="8442" max="8442" width="34.42578125" style="79" bestFit="1" customWidth="1"/>
    <col min="8443" max="8443" width="19.140625" style="79" bestFit="1" customWidth="1"/>
    <col min="8444" max="8444" width="24.7109375" style="79" bestFit="1" customWidth="1"/>
    <col min="8445" max="8445" width="16.42578125" style="79" bestFit="1" customWidth="1"/>
    <col min="8446" max="8446" width="16.140625" style="79" bestFit="1" customWidth="1"/>
    <col min="8447" max="8447" width="35.85546875" style="79" customWidth="1"/>
    <col min="8448" max="8693" width="9.140625" style="79"/>
    <col min="8694" max="8694" width="9.7109375" style="79" bestFit="1" customWidth="1"/>
    <col min="8695" max="8695" width="15.85546875" style="79" bestFit="1" customWidth="1"/>
    <col min="8696" max="8696" width="22" style="79" bestFit="1" customWidth="1"/>
    <col min="8697" max="8697" width="11.28515625" style="79" bestFit="1" customWidth="1"/>
    <col min="8698" max="8698" width="34.42578125" style="79" bestFit="1" customWidth="1"/>
    <col min="8699" max="8699" width="19.140625" style="79" bestFit="1" customWidth="1"/>
    <col min="8700" max="8700" width="24.7109375" style="79" bestFit="1" customWidth="1"/>
    <col min="8701" max="8701" width="16.42578125" style="79" bestFit="1" customWidth="1"/>
    <col min="8702" max="8702" width="16.140625" style="79" bestFit="1" customWidth="1"/>
    <col min="8703" max="8703" width="35.85546875" style="79" customWidth="1"/>
    <col min="8704" max="8949" width="9.140625" style="79"/>
    <col min="8950" max="8950" width="9.7109375" style="79" bestFit="1" customWidth="1"/>
    <col min="8951" max="8951" width="15.85546875" style="79" bestFit="1" customWidth="1"/>
    <col min="8952" max="8952" width="22" style="79" bestFit="1" customWidth="1"/>
    <col min="8953" max="8953" width="11.28515625" style="79" bestFit="1" customWidth="1"/>
    <col min="8954" max="8954" width="34.42578125" style="79" bestFit="1" customWidth="1"/>
    <col min="8955" max="8955" width="19.140625" style="79" bestFit="1" customWidth="1"/>
    <col min="8956" max="8956" width="24.7109375" style="79" bestFit="1" customWidth="1"/>
    <col min="8957" max="8957" width="16.42578125" style="79" bestFit="1" customWidth="1"/>
    <col min="8958" max="8958" width="16.140625" style="79" bestFit="1" customWidth="1"/>
    <col min="8959" max="8959" width="35.85546875" style="79" customWidth="1"/>
    <col min="8960" max="9205" width="9.140625" style="79"/>
    <col min="9206" max="9206" width="9.7109375" style="79" bestFit="1" customWidth="1"/>
    <col min="9207" max="9207" width="15.85546875" style="79" bestFit="1" customWidth="1"/>
    <col min="9208" max="9208" width="22" style="79" bestFit="1" customWidth="1"/>
    <col min="9209" max="9209" width="11.28515625" style="79" bestFit="1" customWidth="1"/>
    <col min="9210" max="9210" width="34.42578125" style="79" bestFit="1" customWidth="1"/>
    <col min="9211" max="9211" width="19.140625" style="79" bestFit="1" customWidth="1"/>
    <col min="9212" max="9212" width="24.7109375" style="79" bestFit="1" customWidth="1"/>
    <col min="9213" max="9213" width="16.42578125" style="79" bestFit="1" customWidth="1"/>
    <col min="9214" max="9214" width="16.140625" style="79" bestFit="1" customWidth="1"/>
    <col min="9215" max="9215" width="35.85546875" style="79" customWidth="1"/>
    <col min="9216" max="9461" width="9.140625" style="79"/>
    <col min="9462" max="9462" width="9.7109375" style="79" bestFit="1" customWidth="1"/>
    <col min="9463" max="9463" width="15.85546875" style="79" bestFit="1" customWidth="1"/>
    <col min="9464" max="9464" width="22" style="79" bestFit="1" customWidth="1"/>
    <col min="9465" max="9465" width="11.28515625" style="79" bestFit="1" customWidth="1"/>
    <col min="9466" max="9466" width="34.42578125" style="79" bestFit="1" customWidth="1"/>
    <col min="9467" max="9467" width="19.140625" style="79" bestFit="1" customWidth="1"/>
    <col min="9468" max="9468" width="24.7109375" style="79" bestFit="1" customWidth="1"/>
    <col min="9469" max="9469" width="16.42578125" style="79" bestFit="1" customWidth="1"/>
    <col min="9470" max="9470" width="16.140625" style="79" bestFit="1" customWidth="1"/>
    <col min="9471" max="9471" width="35.85546875" style="79" customWidth="1"/>
    <col min="9472" max="9717" width="9.140625" style="79"/>
    <col min="9718" max="9718" width="9.7109375" style="79" bestFit="1" customWidth="1"/>
    <col min="9719" max="9719" width="15.85546875" style="79" bestFit="1" customWidth="1"/>
    <col min="9720" max="9720" width="22" style="79" bestFit="1" customWidth="1"/>
    <col min="9721" max="9721" width="11.28515625" style="79" bestFit="1" customWidth="1"/>
    <col min="9722" max="9722" width="34.42578125" style="79" bestFit="1" customWidth="1"/>
    <col min="9723" max="9723" width="19.140625" style="79" bestFit="1" customWidth="1"/>
    <col min="9724" max="9724" width="24.7109375" style="79" bestFit="1" customWidth="1"/>
    <col min="9725" max="9725" width="16.42578125" style="79" bestFit="1" customWidth="1"/>
    <col min="9726" max="9726" width="16.140625" style="79" bestFit="1" customWidth="1"/>
    <col min="9727" max="9727" width="35.85546875" style="79" customWidth="1"/>
    <col min="9728" max="9973" width="9.140625" style="79"/>
    <col min="9974" max="9974" width="9.7109375" style="79" bestFit="1" customWidth="1"/>
    <col min="9975" max="9975" width="15.85546875" style="79" bestFit="1" customWidth="1"/>
    <col min="9976" max="9976" width="22" style="79" bestFit="1" customWidth="1"/>
    <col min="9977" max="9977" width="11.28515625" style="79" bestFit="1" customWidth="1"/>
    <col min="9978" max="9978" width="34.42578125" style="79" bestFit="1" customWidth="1"/>
    <col min="9979" max="9979" width="19.140625" style="79" bestFit="1" customWidth="1"/>
    <col min="9980" max="9980" width="24.7109375" style="79" bestFit="1" customWidth="1"/>
    <col min="9981" max="9981" width="16.42578125" style="79" bestFit="1" customWidth="1"/>
    <col min="9982" max="9982" width="16.140625" style="79" bestFit="1" customWidth="1"/>
    <col min="9983" max="9983" width="35.85546875" style="79" customWidth="1"/>
    <col min="9984" max="10229" width="9.140625" style="79"/>
    <col min="10230" max="10230" width="9.7109375" style="79" bestFit="1" customWidth="1"/>
    <col min="10231" max="10231" width="15.85546875" style="79" bestFit="1" customWidth="1"/>
    <col min="10232" max="10232" width="22" style="79" bestFit="1" customWidth="1"/>
    <col min="10233" max="10233" width="11.28515625" style="79" bestFit="1" customWidth="1"/>
    <col min="10234" max="10234" width="34.42578125" style="79" bestFit="1" customWidth="1"/>
    <col min="10235" max="10235" width="19.140625" style="79" bestFit="1" customWidth="1"/>
    <col min="10236" max="10236" width="24.7109375" style="79" bestFit="1" customWidth="1"/>
    <col min="10237" max="10237" width="16.42578125" style="79" bestFit="1" customWidth="1"/>
    <col min="10238" max="10238" width="16.140625" style="79" bestFit="1" customWidth="1"/>
    <col min="10239" max="10239" width="35.85546875" style="79" customWidth="1"/>
    <col min="10240" max="10485" width="9.140625" style="79"/>
    <col min="10486" max="10486" width="9.7109375" style="79" bestFit="1" customWidth="1"/>
    <col min="10487" max="10487" width="15.85546875" style="79" bestFit="1" customWidth="1"/>
    <col min="10488" max="10488" width="22" style="79" bestFit="1" customWidth="1"/>
    <col min="10489" max="10489" width="11.28515625" style="79" bestFit="1" customWidth="1"/>
    <col min="10490" max="10490" width="34.42578125" style="79" bestFit="1" customWidth="1"/>
    <col min="10491" max="10491" width="19.140625" style="79" bestFit="1" customWidth="1"/>
    <col min="10492" max="10492" width="24.7109375" style="79" bestFit="1" customWidth="1"/>
    <col min="10493" max="10493" width="16.42578125" style="79" bestFit="1" customWidth="1"/>
    <col min="10494" max="10494" width="16.140625" style="79" bestFit="1" customWidth="1"/>
    <col min="10495" max="10495" width="35.85546875" style="79" customWidth="1"/>
    <col min="10496" max="10741" width="9.140625" style="79"/>
    <col min="10742" max="10742" width="9.7109375" style="79" bestFit="1" customWidth="1"/>
    <col min="10743" max="10743" width="15.85546875" style="79" bestFit="1" customWidth="1"/>
    <col min="10744" max="10744" width="22" style="79" bestFit="1" customWidth="1"/>
    <col min="10745" max="10745" width="11.28515625" style="79" bestFit="1" customWidth="1"/>
    <col min="10746" max="10746" width="34.42578125" style="79" bestFit="1" customWidth="1"/>
    <col min="10747" max="10747" width="19.140625" style="79" bestFit="1" customWidth="1"/>
    <col min="10748" max="10748" width="24.7109375" style="79" bestFit="1" customWidth="1"/>
    <col min="10749" max="10749" width="16.42578125" style="79" bestFit="1" customWidth="1"/>
    <col min="10750" max="10750" width="16.140625" style="79" bestFit="1" customWidth="1"/>
    <col min="10751" max="10751" width="35.85546875" style="79" customWidth="1"/>
    <col min="10752" max="10997" width="9.140625" style="79"/>
    <col min="10998" max="10998" width="9.7109375" style="79" bestFit="1" customWidth="1"/>
    <col min="10999" max="10999" width="15.85546875" style="79" bestFit="1" customWidth="1"/>
    <col min="11000" max="11000" width="22" style="79" bestFit="1" customWidth="1"/>
    <col min="11001" max="11001" width="11.28515625" style="79" bestFit="1" customWidth="1"/>
    <col min="11002" max="11002" width="34.42578125" style="79" bestFit="1" customWidth="1"/>
    <col min="11003" max="11003" width="19.140625" style="79" bestFit="1" customWidth="1"/>
    <col min="11004" max="11004" width="24.7109375" style="79" bestFit="1" customWidth="1"/>
    <col min="11005" max="11005" width="16.42578125" style="79" bestFit="1" customWidth="1"/>
    <col min="11006" max="11006" width="16.140625" style="79" bestFit="1" customWidth="1"/>
    <col min="11007" max="11007" width="35.85546875" style="79" customWidth="1"/>
    <col min="11008" max="11253" width="9.140625" style="79"/>
    <col min="11254" max="11254" width="9.7109375" style="79" bestFit="1" customWidth="1"/>
    <col min="11255" max="11255" width="15.85546875" style="79" bestFit="1" customWidth="1"/>
    <col min="11256" max="11256" width="22" style="79" bestFit="1" customWidth="1"/>
    <col min="11257" max="11257" width="11.28515625" style="79" bestFit="1" customWidth="1"/>
    <col min="11258" max="11258" width="34.42578125" style="79" bestFit="1" customWidth="1"/>
    <col min="11259" max="11259" width="19.140625" style="79" bestFit="1" customWidth="1"/>
    <col min="11260" max="11260" width="24.7109375" style="79" bestFit="1" customWidth="1"/>
    <col min="11261" max="11261" width="16.42578125" style="79" bestFit="1" customWidth="1"/>
    <col min="11262" max="11262" width="16.140625" style="79" bestFit="1" customWidth="1"/>
    <col min="11263" max="11263" width="35.85546875" style="79" customWidth="1"/>
    <col min="11264" max="11509" width="9.140625" style="79"/>
    <col min="11510" max="11510" width="9.7109375" style="79" bestFit="1" customWidth="1"/>
    <col min="11511" max="11511" width="15.85546875" style="79" bestFit="1" customWidth="1"/>
    <col min="11512" max="11512" width="22" style="79" bestFit="1" customWidth="1"/>
    <col min="11513" max="11513" width="11.28515625" style="79" bestFit="1" customWidth="1"/>
    <col min="11514" max="11514" width="34.42578125" style="79" bestFit="1" customWidth="1"/>
    <col min="11515" max="11515" width="19.140625" style="79" bestFit="1" customWidth="1"/>
    <col min="11516" max="11516" width="24.7109375" style="79" bestFit="1" customWidth="1"/>
    <col min="11517" max="11517" width="16.42578125" style="79" bestFit="1" customWidth="1"/>
    <col min="11518" max="11518" width="16.140625" style="79" bestFit="1" customWidth="1"/>
    <col min="11519" max="11519" width="35.85546875" style="79" customWidth="1"/>
    <col min="11520" max="11765" width="9.140625" style="79"/>
    <col min="11766" max="11766" width="9.7109375" style="79" bestFit="1" customWidth="1"/>
    <col min="11767" max="11767" width="15.85546875" style="79" bestFit="1" customWidth="1"/>
    <col min="11768" max="11768" width="22" style="79" bestFit="1" customWidth="1"/>
    <col min="11769" max="11769" width="11.28515625" style="79" bestFit="1" customWidth="1"/>
    <col min="11770" max="11770" width="34.42578125" style="79" bestFit="1" customWidth="1"/>
    <col min="11771" max="11771" width="19.140625" style="79" bestFit="1" customWidth="1"/>
    <col min="11772" max="11772" width="24.7109375" style="79" bestFit="1" customWidth="1"/>
    <col min="11773" max="11773" width="16.42578125" style="79" bestFit="1" customWidth="1"/>
    <col min="11774" max="11774" width="16.140625" style="79" bestFit="1" customWidth="1"/>
    <col min="11775" max="11775" width="35.85546875" style="79" customWidth="1"/>
    <col min="11776" max="12021" width="9.140625" style="79"/>
    <col min="12022" max="12022" width="9.7109375" style="79" bestFit="1" customWidth="1"/>
    <col min="12023" max="12023" width="15.85546875" style="79" bestFit="1" customWidth="1"/>
    <col min="12024" max="12024" width="22" style="79" bestFit="1" customWidth="1"/>
    <col min="12025" max="12025" width="11.28515625" style="79" bestFit="1" customWidth="1"/>
    <col min="12026" max="12026" width="34.42578125" style="79" bestFit="1" customWidth="1"/>
    <col min="12027" max="12027" width="19.140625" style="79" bestFit="1" customWidth="1"/>
    <col min="12028" max="12028" width="24.7109375" style="79" bestFit="1" customWidth="1"/>
    <col min="12029" max="12029" width="16.42578125" style="79" bestFit="1" customWidth="1"/>
    <col min="12030" max="12030" width="16.140625" style="79" bestFit="1" customWidth="1"/>
    <col min="12031" max="12031" width="35.85546875" style="79" customWidth="1"/>
    <col min="12032" max="12277" width="9.140625" style="79"/>
    <col min="12278" max="12278" width="9.7109375" style="79" bestFit="1" customWidth="1"/>
    <col min="12279" max="12279" width="15.85546875" style="79" bestFit="1" customWidth="1"/>
    <col min="12280" max="12280" width="22" style="79" bestFit="1" customWidth="1"/>
    <col min="12281" max="12281" width="11.28515625" style="79" bestFit="1" customWidth="1"/>
    <col min="12282" max="12282" width="34.42578125" style="79" bestFit="1" customWidth="1"/>
    <col min="12283" max="12283" width="19.140625" style="79" bestFit="1" customWidth="1"/>
    <col min="12284" max="12284" width="24.7109375" style="79" bestFit="1" customWidth="1"/>
    <col min="12285" max="12285" width="16.42578125" style="79" bestFit="1" customWidth="1"/>
    <col min="12286" max="12286" width="16.140625" style="79" bestFit="1" customWidth="1"/>
    <col min="12287" max="12287" width="35.85546875" style="79" customWidth="1"/>
    <col min="12288" max="12533" width="9.140625" style="79"/>
    <col min="12534" max="12534" width="9.7109375" style="79" bestFit="1" customWidth="1"/>
    <col min="12535" max="12535" width="15.85546875" style="79" bestFit="1" customWidth="1"/>
    <col min="12536" max="12536" width="22" style="79" bestFit="1" customWidth="1"/>
    <col min="12537" max="12537" width="11.28515625" style="79" bestFit="1" customWidth="1"/>
    <col min="12538" max="12538" width="34.42578125" style="79" bestFit="1" customWidth="1"/>
    <col min="12539" max="12539" width="19.140625" style="79" bestFit="1" customWidth="1"/>
    <col min="12540" max="12540" width="24.7109375" style="79" bestFit="1" customWidth="1"/>
    <col min="12541" max="12541" width="16.42578125" style="79" bestFit="1" customWidth="1"/>
    <col min="12542" max="12542" width="16.140625" style="79" bestFit="1" customWidth="1"/>
    <col min="12543" max="12543" width="35.85546875" style="79" customWidth="1"/>
    <col min="12544" max="12789" width="9.140625" style="79"/>
    <col min="12790" max="12790" width="9.7109375" style="79" bestFit="1" customWidth="1"/>
    <col min="12791" max="12791" width="15.85546875" style="79" bestFit="1" customWidth="1"/>
    <col min="12792" max="12792" width="22" style="79" bestFit="1" customWidth="1"/>
    <col min="12793" max="12793" width="11.28515625" style="79" bestFit="1" customWidth="1"/>
    <col min="12794" max="12794" width="34.42578125" style="79" bestFit="1" customWidth="1"/>
    <col min="12795" max="12795" width="19.140625" style="79" bestFit="1" customWidth="1"/>
    <col min="12796" max="12796" width="24.7109375" style="79" bestFit="1" customWidth="1"/>
    <col min="12797" max="12797" width="16.42578125" style="79" bestFit="1" customWidth="1"/>
    <col min="12798" max="12798" width="16.140625" style="79" bestFit="1" customWidth="1"/>
    <col min="12799" max="12799" width="35.85546875" style="79" customWidth="1"/>
    <col min="12800" max="13045" width="9.140625" style="79"/>
    <col min="13046" max="13046" width="9.7109375" style="79" bestFit="1" customWidth="1"/>
    <col min="13047" max="13047" width="15.85546875" style="79" bestFit="1" customWidth="1"/>
    <col min="13048" max="13048" width="22" style="79" bestFit="1" customWidth="1"/>
    <col min="13049" max="13049" width="11.28515625" style="79" bestFit="1" customWidth="1"/>
    <col min="13050" max="13050" width="34.42578125" style="79" bestFit="1" customWidth="1"/>
    <col min="13051" max="13051" width="19.140625" style="79" bestFit="1" customWidth="1"/>
    <col min="13052" max="13052" width="24.7109375" style="79" bestFit="1" customWidth="1"/>
    <col min="13053" max="13053" width="16.42578125" style="79" bestFit="1" customWidth="1"/>
    <col min="13054" max="13054" width="16.140625" style="79" bestFit="1" customWidth="1"/>
    <col min="13055" max="13055" width="35.85546875" style="79" customWidth="1"/>
    <col min="13056" max="13301" width="9.140625" style="79"/>
    <col min="13302" max="13302" width="9.7109375" style="79" bestFit="1" customWidth="1"/>
    <col min="13303" max="13303" width="15.85546875" style="79" bestFit="1" customWidth="1"/>
    <col min="13304" max="13304" width="22" style="79" bestFit="1" customWidth="1"/>
    <col min="13305" max="13305" width="11.28515625" style="79" bestFit="1" customWidth="1"/>
    <col min="13306" max="13306" width="34.42578125" style="79" bestFit="1" customWidth="1"/>
    <col min="13307" max="13307" width="19.140625" style="79" bestFit="1" customWidth="1"/>
    <col min="13308" max="13308" width="24.7109375" style="79" bestFit="1" customWidth="1"/>
    <col min="13309" max="13309" width="16.42578125" style="79" bestFit="1" customWidth="1"/>
    <col min="13310" max="13310" width="16.140625" style="79" bestFit="1" customWidth="1"/>
    <col min="13311" max="13311" width="35.85546875" style="79" customWidth="1"/>
    <col min="13312" max="13557" width="9.140625" style="79"/>
    <col min="13558" max="13558" width="9.7109375" style="79" bestFit="1" customWidth="1"/>
    <col min="13559" max="13559" width="15.85546875" style="79" bestFit="1" customWidth="1"/>
    <col min="13560" max="13560" width="22" style="79" bestFit="1" customWidth="1"/>
    <col min="13561" max="13561" width="11.28515625" style="79" bestFit="1" customWidth="1"/>
    <col min="13562" max="13562" width="34.42578125" style="79" bestFit="1" customWidth="1"/>
    <col min="13563" max="13563" width="19.140625" style="79" bestFit="1" customWidth="1"/>
    <col min="13564" max="13564" width="24.7109375" style="79" bestFit="1" customWidth="1"/>
    <col min="13565" max="13565" width="16.42578125" style="79" bestFit="1" customWidth="1"/>
    <col min="13566" max="13566" width="16.140625" style="79" bestFit="1" customWidth="1"/>
    <col min="13567" max="13567" width="35.85546875" style="79" customWidth="1"/>
    <col min="13568" max="13813" width="9.140625" style="79"/>
    <col min="13814" max="13814" width="9.7109375" style="79" bestFit="1" customWidth="1"/>
    <col min="13815" max="13815" width="15.85546875" style="79" bestFit="1" customWidth="1"/>
    <col min="13816" max="13816" width="22" style="79" bestFit="1" customWidth="1"/>
    <col min="13817" max="13817" width="11.28515625" style="79" bestFit="1" customWidth="1"/>
    <col min="13818" max="13818" width="34.42578125" style="79" bestFit="1" customWidth="1"/>
    <col min="13819" max="13819" width="19.140625" style="79" bestFit="1" customWidth="1"/>
    <col min="13820" max="13820" width="24.7109375" style="79" bestFit="1" customWidth="1"/>
    <col min="13821" max="13821" width="16.42578125" style="79" bestFit="1" customWidth="1"/>
    <col min="13822" max="13822" width="16.140625" style="79" bestFit="1" customWidth="1"/>
    <col min="13823" max="13823" width="35.85546875" style="79" customWidth="1"/>
    <col min="13824" max="14069" width="9.140625" style="79"/>
    <col min="14070" max="14070" width="9.7109375" style="79" bestFit="1" customWidth="1"/>
    <col min="14071" max="14071" width="15.85546875" style="79" bestFit="1" customWidth="1"/>
    <col min="14072" max="14072" width="22" style="79" bestFit="1" customWidth="1"/>
    <col min="14073" max="14073" width="11.28515625" style="79" bestFit="1" customWidth="1"/>
    <col min="14074" max="14074" width="34.42578125" style="79" bestFit="1" customWidth="1"/>
    <col min="14075" max="14075" width="19.140625" style="79" bestFit="1" customWidth="1"/>
    <col min="14076" max="14076" width="24.7109375" style="79" bestFit="1" customWidth="1"/>
    <col min="14077" max="14077" width="16.42578125" style="79" bestFit="1" customWidth="1"/>
    <col min="14078" max="14078" width="16.140625" style="79" bestFit="1" customWidth="1"/>
    <col min="14079" max="14079" width="35.85546875" style="79" customWidth="1"/>
    <col min="14080" max="14325" width="9.140625" style="79"/>
    <col min="14326" max="14326" width="9.7109375" style="79" bestFit="1" customWidth="1"/>
    <col min="14327" max="14327" width="15.85546875" style="79" bestFit="1" customWidth="1"/>
    <col min="14328" max="14328" width="22" style="79" bestFit="1" customWidth="1"/>
    <col min="14329" max="14329" width="11.28515625" style="79" bestFit="1" customWidth="1"/>
    <col min="14330" max="14330" width="34.42578125" style="79" bestFit="1" customWidth="1"/>
    <col min="14331" max="14331" width="19.140625" style="79" bestFit="1" customWidth="1"/>
    <col min="14332" max="14332" width="24.7109375" style="79" bestFit="1" customWidth="1"/>
    <col min="14333" max="14333" width="16.42578125" style="79" bestFit="1" customWidth="1"/>
    <col min="14334" max="14334" width="16.140625" style="79" bestFit="1" customWidth="1"/>
    <col min="14335" max="14335" width="35.85546875" style="79" customWidth="1"/>
    <col min="14336" max="14581" width="9.140625" style="79"/>
    <col min="14582" max="14582" width="9.7109375" style="79" bestFit="1" customWidth="1"/>
    <col min="14583" max="14583" width="15.85546875" style="79" bestFit="1" customWidth="1"/>
    <col min="14584" max="14584" width="22" style="79" bestFit="1" customWidth="1"/>
    <col min="14585" max="14585" width="11.28515625" style="79" bestFit="1" customWidth="1"/>
    <col min="14586" max="14586" width="34.42578125" style="79" bestFit="1" customWidth="1"/>
    <col min="14587" max="14587" width="19.140625" style="79" bestFit="1" customWidth="1"/>
    <col min="14588" max="14588" width="24.7109375" style="79" bestFit="1" customWidth="1"/>
    <col min="14589" max="14589" width="16.42578125" style="79" bestFit="1" customWidth="1"/>
    <col min="14590" max="14590" width="16.140625" style="79" bestFit="1" customWidth="1"/>
    <col min="14591" max="14591" width="35.85546875" style="79" customWidth="1"/>
    <col min="14592" max="14837" width="9.140625" style="79"/>
    <col min="14838" max="14838" width="9.7109375" style="79" bestFit="1" customWidth="1"/>
    <col min="14839" max="14839" width="15.85546875" style="79" bestFit="1" customWidth="1"/>
    <col min="14840" max="14840" width="22" style="79" bestFit="1" customWidth="1"/>
    <col min="14841" max="14841" width="11.28515625" style="79" bestFit="1" customWidth="1"/>
    <col min="14842" max="14842" width="34.42578125" style="79" bestFit="1" customWidth="1"/>
    <col min="14843" max="14843" width="19.140625" style="79" bestFit="1" customWidth="1"/>
    <col min="14844" max="14844" width="24.7109375" style="79" bestFit="1" customWidth="1"/>
    <col min="14845" max="14845" width="16.42578125" style="79" bestFit="1" customWidth="1"/>
    <col min="14846" max="14846" width="16.140625" style="79" bestFit="1" customWidth="1"/>
    <col min="14847" max="14847" width="35.85546875" style="79" customWidth="1"/>
    <col min="14848" max="15093" width="9.140625" style="79"/>
    <col min="15094" max="15094" width="9.7109375" style="79" bestFit="1" customWidth="1"/>
    <col min="15095" max="15095" width="15.85546875" style="79" bestFit="1" customWidth="1"/>
    <col min="15096" max="15096" width="22" style="79" bestFit="1" customWidth="1"/>
    <col min="15097" max="15097" width="11.28515625" style="79" bestFit="1" customWidth="1"/>
    <col min="15098" max="15098" width="34.42578125" style="79" bestFit="1" customWidth="1"/>
    <col min="15099" max="15099" width="19.140625" style="79" bestFit="1" customWidth="1"/>
    <col min="15100" max="15100" width="24.7109375" style="79" bestFit="1" customWidth="1"/>
    <col min="15101" max="15101" width="16.42578125" style="79" bestFit="1" customWidth="1"/>
    <col min="15102" max="15102" width="16.140625" style="79" bestFit="1" customWidth="1"/>
    <col min="15103" max="15103" width="35.85546875" style="79" customWidth="1"/>
    <col min="15104" max="15349" width="9.140625" style="79"/>
    <col min="15350" max="15350" width="9.7109375" style="79" bestFit="1" customWidth="1"/>
    <col min="15351" max="15351" width="15.85546875" style="79" bestFit="1" customWidth="1"/>
    <col min="15352" max="15352" width="22" style="79" bestFit="1" customWidth="1"/>
    <col min="15353" max="15353" width="11.28515625" style="79" bestFit="1" customWidth="1"/>
    <col min="15354" max="15354" width="34.42578125" style="79" bestFit="1" customWidth="1"/>
    <col min="15355" max="15355" width="19.140625" style="79" bestFit="1" customWidth="1"/>
    <col min="15356" max="15356" width="24.7109375" style="79" bestFit="1" customWidth="1"/>
    <col min="15357" max="15357" width="16.42578125" style="79" bestFit="1" customWidth="1"/>
    <col min="15358" max="15358" width="16.140625" style="79" bestFit="1" customWidth="1"/>
    <col min="15359" max="15359" width="35.85546875" style="79" customWidth="1"/>
    <col min="15360" max="15605" width="9.140625" style="79"/>
    <col min="15606" max="15606" width="9.7109375" style="79" bestFit="1" customWidth="1"/>
    <col min="15607" max="15607" width="15.85546875" style="79" bestFit="1" customWidth="1"/>
    <col min="15608" max="15608" width="22" style="79" bestFit="1" customWidth="1"/>
    <col min="15609" max="15609" width="11.28515625" style="79" bestFit="1" customWidth="1"/>
    <col min="15610" max="15610" width="34.42578125" style="79" bestFit="1" customWidth="1"/>
    <col min="15611" max="15611" width="19.140625" style="79" bestFit="1" customWidth="1"/>
    <col min="15612" max="15612" width="24.7109375" style="79" bestFit="1" customWidth="1"/>
    <col min="15613" max="15613" width="16.42578125" style="79" bestFit="1" customWidth="1"/>
    <col min="15614" max="15614" width="16.140625" style="79" bestFit="1" customWidth="1"/>
    <col min="15615" max="15615" width="35.85546875" style="79" customWidth="1"/>
    <col min="15616" max="15861" width="9.140625" style="79"/>
    <col min="15862" max="15862" width="9.7109375" style="79" bestFit="1" customWidth="1"/>
    <col min="15863" max="15863" width="15.85546875" style="79" bestFit="1" customWidth="1"/>
    <col min="15864" max="15864" width="22" style="79" bestFit="1" customWidth="1"/>
    <col min="15865" max="15865" width="11.28515625" style="79" bestFit="1" customWidth="1"/>
    <col min="15866" max="15866" width="34.42578125" style="79" bestFit="1" customWidth="1"/>
    <col min="15867" max="15867" width="19.140625" style="79" bestFit="1" customWidth="1"/>
    <col min="15868" max="15868" width="24.7109375" style="79" bestFit="1" customWidth="1"/>
    <col min="15869" max="15869" width="16.42578125" style="79" bestFit="1" customWidth="1"/>
    <col min="15870" max="15870" width="16.140625" style="79" bestFit="1" customWidth="1"/>
    <col min="15871" max="15871" width="35.85546875" style="79" customWidth="1"/>
    <col min="15872" max="16117" width="9.140625" style="79"/>
    <col min="16118" max="16118" width="9.7109375" style="79" bestFit="1" customWidth="1"/>
    <col min="16119" max="16119" width="15.85546875" style="79" bestFit="1" customWidth="1"/>
    <col min="16120" max="16120" width="22" style="79" bestFit="1" customWidth="1"/>
    <col min="16121" max="16121" width="11.28515625" style="79" bestFit="1" customWidth="1"/>
    <col min="16122" max="16122" width="34.42578125" style="79" bestFit="1" customWidth="1"/>
    <col min="16123" max="16123" width="19.140625" style="79" bestFit="1" customWidth="1"/>
    <col min="16124" max="16124" width="24.7109375" style="79" bestFit="1" customWidth="1"/>
    <col min="16125" max="16125" width="16.42578125" style="79" bestFit="1" customWidth="1"/>
    <col min="16126" max="16126" width="16.140625" style="79" bestFit="1" customWidth="1"/>
    <col min="16127" max="16127" width="35.85546875" style="79" customWidth="1"/>
    <col min="16128" max="16384" width="9.140625" style="79"/>
  </cols>
  <sheetData>
    <row r="1" spans="1:8">
      <c r="A1" s="75" t="s">
        <v>100</v>
      </c>
      <c r="B1" s="75" t="s">
        <v>112</v>
      </c>
      <c r="C1" s="75" t="s">
        <v>55</v>
      </c>
      <c r="D1" s="76" t="s">
        <v>49</v>
      </c>
      <c r="E1" s="76" t="s">
        <v>95</v>
      </c>
      <c r="F1" s="77" t="s">
        <v>87</v>
      </c>
      <c r="G1" s="77" t="s">
        <v>113</v>
      </c>
      <c r="H1" s="78" t="s">
        <v>96</v>
      </c>
    </row>
    <row r="2" spans="1:8">
      <c r="A2" s="80" t="s">
        <v>102</v>
      </c>
      <c r="B2" s="112">
        <v>8</v>
      </c>
      <c r="C2" s="81" t="s">
        <v>99</v>
      </c>
      <c r="D2" s="74">
        <v>300</v>
      </c>
      <c r="E2" s="82">
        <v>283</v>
      </c>
      <c r="F2" s="83">
        <f t="shared" ref="F2:F33" si="0">D2*E2</f>
        <v>84900</v>
      </c>
      <c r="G2" s="83">
        <v>4</v>
      </c>
      <c r="H2" s="84" t="s">
        <v>91</v>
      </c>
    </row>
    <row r="3" spans="1:8">
      <c r="A3" s="80" t="s">
        <v>105</v>
      </c>
      <c r="B3" s="112">
        <v>8</v>
      </c>
      <c r="C3" s="86" t="s">
        <v>99</v>
      </c>
      <c r="D3" s="74">
        <v>300</v>
      </c>
      <c r="E3" s="82">
        <v>244</v>
      </c>
      <c r="F3" s="83">
        <f t="shared" si="0"/>
        <v>73200</v>
      </c>
      <c r="G3" s="83">
        <v>3</v>
      </c>
      <c r="H3" s="84" t="s">
        <v>90</v>
      </c>
    </row>
    <row r="4" spans="1:8">
      <c r="A4" s="80" t="s">
        <v>105</v>
      </c>
      <c r="B4" s="112">
        <v>8</v>
      </c>
      <c r="C4" s="86" t="s">
        <v>99</v>
      </c>
      <c r="D4" s="74">
        <v>300</v>
      </c>
      <c r="E4" s="82">
        <v>243</v>
      </c>
      <c r="F4" s="83">
        <f t="shared" si="0"/>
        <v>72900</v>
      </c>
      <c r="G4" s="83">
        <v>5</v>
      </c>
      <c r="H4" s="84" t="s">
        <v>92</v>
      </c>
    </row>
    <row r="5" spans="1:8">
      <c r="A5" s="80" t="s">
        <v>105</v>
      </c>
      <c r="B5" s="112">
        <v>8</v>
      </c>
      <c r="C5" s="81" t="s">
        <v>99</v>
      </c>
      <c r="D5" s="74">
        <v>300</v>
      </c>
      <c r="E5" s="82">
        <v>224</v>
      </c>
      <c r="F5" s="83">
        <f t="shared" si="0"/>
        <v>67200</v>
      </c>
      <c r="G5" s="83">
        <v>1</v>
      </c>
      <c r="H5" s="84" t="s">
        <v>88</v>
      </c>
    </row>
    <row r="6" spans="1:8">
      <c r="A6" s="80" t="s">
        <v>105</v>
      </c>
      <c r="B6" s="112">
        <v>8</v>
      </c>
      <c r="C6" s="86" t="s">
        <v>99</v>
      </c>
      <c r="D6" s="74">
        <v>300</v>
      </c>
      <c r="E6" s="82">
        <v>224</v>
      </c>
      <c r="F6" s="83">
        <f t="shared" si="0"/>
        <v>67200</v>
      </c>
      <c r="G6" s="83">
        <v>2</v>
      </c>
      <c r="H6" s="84" t="s">
        <v>89</v>
      </c>
    </row>
    <row r="7" spans="1:8">
      <c r="A7" s="80" t="s">
        <v>101</v>
      </c>
      <c r="B7" s="112">
        <v>8</v>
      </c>
      <c r="C7" s="86" t="s">
        <v>99</v>
      </c>
      <c r="D7" s="74">
        <v>300</v>
      </c>
      <c r="E7" s="82">
        <v>222</v>
      </c>
      <c r="F7" s="83">
        <f t="shared" si="0"/>
        <v>66600</v>
      </c>
      <c r="G7" s="83">
        <v>4</v>
      </c>
      <c r="H7" s="84" t="s">
        <v>91</v>
      </c>
    </row>
    <row r="8" spans="1:8">
      <c r="A8" s="80" t="s">
        <v>103</v>
      </c>
      <c r="B8" s="112">
        <v>8</v>
      </c>
      <c r="C8" s="81" t="s">
        <v>99</v>
      </c>
      <c r="D8" s="74">
        <v>300</v>
      </c>
      <c r="E8" s="82">
        <v>222</v>
      </c>
      <c r="F8" s="83">
        <f t="shared" si="0"/>
        <v>66600</v>
      </c>
      <c r="G8" s="83">
        <v>3</v>
      </c>
      <c r="H8" s="84" t="s">
        <v>90</v>
      </c>
    </row>
    <row r="9" spans="1:8">
      <c r="A9" s="80" t="s">
        <v>104</v>
      </c>
      <c r="B9" s="112">
        <v>8</v>
      </c>
      <c r="C9" s="86" t="s">
        <v>99</v>
      </c>
      <c r="D9" s="74">
        <v>300</v>
      </c>
      <c r="E9" s="82">
        <v>222</v>
      </c>
      <c r="F9" s="83">
        <f t="shared" si="0"/>
        <v>66600</v>
      </c>
      <c r="G9" s="83">
        <v>2</v>
      </c>
      <c r="H9" s="84" t="s">
        <v>89</v>
      </c>
    </row>
    <row r="10" spans="1:8">
      <c r="A10" s="80" t="s">
        <v>106</v>
      </c>
      <c r="B10" s="112">
        <v>8</v>
      </c>
      <c r="C10" s="86" t="s">
        <v>99</v>
      </c>
      <c r="D10" s="74">
        <v>300</v>
      </c>
      <c r="E10" s="82">
        <v>222</v>
      </c>
      <c r="F10" s="83">
        <f t="shared" si="0"/>
        <v>66600</v>
      </c>
      <c r="G10" s="83">
        <v>4</v>
      </c>
      <c r="H10" s="84" t="s">
        <v>91</v>
      </c>
    </row>
    <row r="11" spans="1:8">
      <c r="A11" s="80" t="s">
        <v>101</v>
      </c>
      <c r="B11" s="112">
        <v>8</v>
      </c>
      <c r="C11" s="81" t="s">
        <v>99</v>
      </c>
      <c r="D11" s="74">
        <v>300</v>
      </c>
      <c r="E11" s="82">
        <v>204</v>
      </c>
      <c r="F11" s="83">
        <f t="shared" si="0"/>
        <v>61200</v>
      </c>
      <c r="G11" s="83">
        <v>1</v>
      </c>
      <c r="H11" s="84" t="s">
        <v>88</v>
      </c>
    </row>
    <row r="12" spans="1:8" hidden="1">
      <c r="A12" s="80" t="s">
        <v>102</v>
      </c>
      <c r="B12" s="112">
        <v>8</v>
      </c>
      <c r="C12" s="86" t="s">
        <v>99</v>
      </c>
      <c r="D12" s="74">
        <v>300</v>
      </c>
      <c r="E12" s="82">
        <v>203</v>
      </c>
      <c r="F12" s="83">
        <f t="shared" si="0"/>
        <v>60900</v>
      </c>
      <c r="G12" s="83">
        <v>1</v>
      </c>
      <c r="H12" s="84" t="s">
        <v>88</v>
      </c>
    </row>
    <row r="13" spans="1:8" hidden="1">
      <c r="A13" s="80" t="s">
        <v>104</v>
      </c>
      <c r="B13" s="112">
        <v>8</v>
      </c>
      <c r="C13" s="86" t="s">
        <v>99</v>
      </c>
      <c r="D13" s="74">
        <v>300</v>
      </c>
      <c r="E13" s="82">
        <v>203</v>
      </c>
      <c r="F13" s="83">
        <f t="shared" si="0"/>
        <v>60900</v>
      </c>
      <c r="G13" s="83">
        <v>3</v>
      </c>
      <c r="H13" s="84" t="s">
        <v>90</v>
      </c>
    </row>
    <row r="14" spans="1:8" hidden="1">
      <c r="A14" s="80" t="s">
        <v>104</v>
      </c>
      <c r="B14" s="112">
        <v>8</v>
      </c>
      <c r="C14" s="81" t="s">
        <v>99</v>
      </c>
      <c r="D14" s="74">
        <v>300</v>
      </c>
      <c r="E14" s="82">
        <v>201</v>
      </c>
      <c r="F14" s="83">
        <f t="shared" si="0"/>
        <v>60300</v>
      </c>
      <c r="G14" s="83">
        <v>5</v>
      </c>
      <c r="H14" s="84" t="s">
        <v>92</v>
      </c>
    </row>
    <row r="15" spans="1:8" hidden="1">
      <c r="A15" s="80" t="s">
        <v>106</v>
      </c>
      <c r="B15" s="112">
        <v>8</v>
      </c>
      <c r="C15" s="86" t="s">
        <v>99</v>
      </c>
      <c r="D15" s="74">
        <v>300</v>
      </c>
      <c r="E15" s="82">
        <v>200</v>
      </c>
      <c r="F15" s="83">
        <f t="shared" si="0"/>
        <v>60000</v>
      </c>
      <c r="G15" s="83">
        <v>2</v>
      </c>
      <c r="H15" s="84" t="s">
        <v>89</v>
      </c>
    </row>
    <row r="16" spans="1:8" hidden="1">
      <c r="A16" s="80" t="s">
        <v>106</v>
      </c>
      <c r="B16" s="112">
        <v>8</v>
      </c>
      <c r="C16" s="86" t="s">
        <v>99</v>
      </c>
      <c r="D16" s="74">
        <v>300</v>
      </c>
      <c r="E16" s="82">
        <v>200</v>
      </c>
      <c r="F16" s="83">
        <f t="shared" si="0"/>
        <v>60000</v>
      </c>
      <c r="G16" s="83">
        <v>5</v>
      </c>
      <c r="H16" s="84" t="s">
        <v>92</v>
      </c>
    </row>
    <row r="17" spans="1:8" hidden="1">
      <c r="A17" s="80" t="s">
        <v>103</v>
      </c>
      <c r="B17" s="112">
        <v>8</v>
      </c>
      <c r="C17" s="81" t="s">
        <v>99</v>
      </c>
      <c r="D17" s="74">
        <v>300</v>
      </c>
      <c r="E17" s="82">
        <v>184</v>
      </c>
      <c r="F17" s="83">
        <f t="shared" si="0"/>
        <v>55200</v>
      </c>
      <c r="G17" s="83">
        <v>2</v>
      </c>
      <c r="H17" s="84" t="s">
        <v>89</v>
      </c>
    </row>
    <row r="18" spans="1:8" hidden="1">
      <c r="A18" s="80" t="s">
        <v>103</v>
      </c>
      <c r="B18" s="112">
        <v>8</v>
      </c>
      <c r="C18" s="86" t="s">
        <v>99</v>
      </c>
      <c r="D18" s="74">
        <v>300</v>
      </c>
      <c r="E18" s="82">
        <v>184</v>
      </c>
      <c r="F18" s="83">
        <f t="shared" si="0"/>
        <v>55200</v>
      </c>
      <c r="G18" s="83">
        <v>4</v>
      </c>
      <c r="H18" s="84" t="s">
        <v>91</v>
      </c>
    </row>
    <row r="19" spans="1:8" hidden="1">
      <c r="A19" s="80" t="s">
        <v>101</v>
      </c>
      <c r="B19" s="112">
        <v>8</v>
      </c>
      <c r="C19" s="86" t="s">
        <v>99</v>
      </c>
      <c r="D19" s="74">
        <v>300</v>
      </c>
      <c r="E19" s="82">
        <v>183</v>
      </c>
      <c r="F19" s="83">
        <f t="shared" si="0"/>
        <v>54900</v>
      </c>
      <c r="G19" s="83">
        <v>3</v>
      </c>
      <c r="H19" s="84" t="s">
        <v>90</v>
      </c>
    </row>
    <row r="20" spans="1:8" hidden="1">
      <c r="A20" s="80" t="s">
        <v>102</v>
      </c>
      <c r="B20" s="112">
        <v>8</v>
      </c>
      <c r="C20" s="81" t="s">
        <v>99</v>
      </c>
      <c r="D20" s="74">
        <v>300</v>
      </c>
      <c r="E20" s="82">
        <v>183</v>
      </c>
      <c r="F20" s="83">
        <f t="shared" si="0"/>
        <v>54900</v>
      </c>
      <c r="G20" s="83">
        <v>5</v>
      </c>
      <c r="H20" s="84" t="s">
        <v>92</v>
      </c>
    </row>
    <row r="21" spans="1:8" hidden="1">
      <c r="A21" s="80" t="s">
        <v>106</v>
      </c>
      <c r="B21" s="112">
        <v>8</v>
      </c>
      <c r="C21" s="86" t="s">
        <v>99</v>
      </c>
      <c r="D21" s="74">
        <v>300</v>
      </c>
      <c r="E21" s="82">
        <v>183</v>
      </c>
      <c r="F21" s="83">
        <f t="shared" si="0"/>
        <v>54900</v>
      </c>
      <c r="G21" s="83">
        <v>1</v>
      </c>
      <c r="H21" s="84" t="s">
        <v>88</v>
      </c>
    </row>
    <row r="22" spans="1:8" hidden="1">
      <c r="A22" s="80" t="s">
        <v>105</v>
      </c>
      <c r="B22" s="112">
        <v>8</v>
      </c>
      <c r="C22" s="86" t="s">
        <v>99</v>
      </c>
      <c r="D22" s="74">
        <v>300</v>
      </c>
      <c r="E22" s="82">
        <v>180</v>
      </c>
      <c r="F22" s="83">
        <f t="shared" si="0"/>
        <v>54000</v>
      </c>
      <c r="G22" s="83">
        <v>4</v>
      </c>
      <c r="H22" s="84" t="s">
        <v>91</v>
      </c>
    </row>
    <row r="23" spans="1:8" hidden="1">
      <c r="A23" s="80" t="s">
        <v>103</v>
      </c>
      <c r="B23" s="112">
        <v>8</v>
      </c>
      <c r="C23" s="81" t="s">
        <v>99</v>
      </c>
      <c r="D23" s="74">
        <v>300</v>
      </c>
      <c r="E23" s="82">
        <v>163</v>
      </c>
      <c r="F23" s="83">
        <f t="shared" si="0"/>
        <v>48900</v>
      </c>
      <c r="G23" s="83">
        <v>1</v>
      </c>
      <c r="H23" s="84" t="s">
        <v>88</v>
      </c>
    </row>
    <row r="24" spans="1:8" hidden="1">
      <c r="A24" s="80" t="s">
        <v>103</v>
      </c>
      <c r="B24" s="112">
        <v>8</v>
      </c>
      <c r="C24" s="86" t="s">
        <v>99</v>
      </c>
      <c r="D24" s="74">
        <v>300</v>
      </c>
      <c r="E24" s="82">
        <v>161</v>
      </c>
      <c r="F24" s="83">
        <f t="shared" si="0"/>
        <v>48300</v>
      </c>
      <c r="G24" s="83">
        <v>5</v>
      </c>
      <c r="H24" s="84" t="s">
        <v>92</v>
      </c>
    </row>
    <row r="25" spans="1:8" hidden="1">
      <c r="A25" s="80" t="s">
        <v>104</v>
      </c>
      <c r="B25" s="112">
        <v>8</v>
      </c>
      <c r="C25" s="86" t="s">
        <v>99</v>
      </c>
      <c r="D25" s="74">
        <v>300</v>
      </c>
      <c r="E25" s="82">
        <v>161</v>
      </c>
      <c r="F25" s="83">
        <f t="shared" si="0"/>
        <v>48300</v>
      </c>
      <c r="G25" s="83">
        <v>1</v>
      </c>
      <c r="H25" s="84" t="s">
        <v>88</v>
      </c>
    </row>
    <row r="26" spans="1:8" hidden="1">
      <c r="A26" s="80" t="s">
        <v>101</v>
      </c>
      <c r="B26" s="112">
        <v>8</v>
      </c>
      <c r="C26" s="81" t="s">
        <v>99</v>
      </c>
      <c r="D26" s="74">
        <v>300</v>
      </c>
      <c r="E26" s="82">
        <v>160</v>
      </c>
      <c r="F26" s="83">
        <f t="shared" si="0"/>
        <v>48000</v>
      </c>
      <c r="G26" s="83">
        <v>2</v>
      </c>
      <c r="H26" s="84" t="s">
        <v>89</v>
      </c>
    </row>
    <row r="27" spans="1:8" hidden="1">
      <c r="A27" s="80" t="s">
        <v>101</v>
      </c>
      <c r="B27" s="112">
        <v>8</v>
      </c>
      <c r="C27" s="86" t="s">
        <v>99</v>
      </c>
      <c r="D27" s="74">
        <v>300</v>
      </c>
      <c r="E27" s="82">
        <v>160</v>
      </c>
      <c r="F27" s="83">
        <f t="shared" si="0"/>
        <v>48000</v>
      </c>
      <c r="G27" s="83">
        <v>5</v>
      </c>
      <c r="H27" s="84" t="s">
        <v>92</v>
      </c>
    </row>
    <row r="28" spans="1:8" hidden="1">
      <c r="A28" s="80" t="s">
        <v>104</v>
      </c>
      <c r="B28" s="112">
        <v>8</v>
      </c>
      <c r="C28" s="86" t="s">
        <v>99</v>
      </c>
      <c r="D28" s="74">
        <v>300</v>
      </c>
      <c r="E28" s="82">
        <v>160</v>
      </c>
      <c r="F28" s="83">
        <f t="shared" si="0"/>
        <v>48000</v>
      </c>
      <c r="G28" s="83">
        <v>4</v>
      </c>
      <c r="H28" s="84" t="s">
        <v>91</v>
      </c>
    </row>
    <row r="29" spans="1:8" hidden="1">
      <c r="A29" s="80" t="s">
        <v>106</v>
      </c>
      <c r="B29" s="112">
        <v>8</v>
      </c>
      <c r="C29" s="81" t="s">
        <v>99</v>
      </c>
      <c r="D29" s="74">
        <v>300</v>
      </c>
      <c r="E29" s="82">
        <v>142</v>
      </c>
      <c r="F29" s="83">
        <f t="shared" si="0"/>
        <v>42600</v>
      </c>
      <c r="G29" s="83">
        <v>3</v>
      </c>
      <c r="H29" s="84" t="s">
        <v>90</v>
      </c>
    </row>
    <row r="30" spans="1:8" hidden="1">
      <c r="A30" s="80" t="s">
        <v>101</v>
      </c>
      <c r="B30" s="112">
        <v>7</v>
      </c>
      <c r="C30" s="86" t="s">
        <v>97</v>
      </c>
      <c r="D30" s="74">
        <v>300</v>
      </c>
      <c r="E30" s="82">
        <v>124</v>
      </c>
      <c r="F30" s="83">
        <f t="shared" si="0"/>
        <v>37200</v>
      </c>
      <c r="G30" s="83">
        <v>4</v>
      </c>
      <c r="H30" s="84" t="s">
        <v>91</v>
      </c>
    </row>
    <row r="31" spans="1:8" hidden="1">
      <c r="A31" s="80" t="s">
        <v>105</v>
      </c>
      <c r="B31" s="112">
        <v>6</v>
      </c>
      <c r="C31" s="85" t="s">
        <v>98</v>
      </c>
      <c r="D31" s="74">
        <v>300</v>
      </c>
      <c r="E31" s="82">
        <v>124</v>
      </c>
      <c r="F31" s="83">
        <f t="shared" si="0"/>
        <v>37200</v>
      </c>
      <c r="G31" s="83">
        <v>3</v>
      </c>
      <c r="H31" s="84" t="s">
        <v>90</v>
      </c>
    </row>
    <row r="32" spans="1:8" hidden="1">
      <c r="A32" s="80" t="s">
        <v>105</v>
      </c>
      <c r="B32" s="112">
        <v>7</v>
      </c>
      <c r="C32" s="81" t="s">
        <v>97</v>
      </c>
      <c r="D32" s="74">
        <v>300</v>
      </c>
      <c r="E32" s="82">
        <v>124</v>
      </c>
      <c r="F32" s="83">
        <f t="shared" si="0"/>
        <v>37200</v>
      </c>
      <c r="G32" s="83">
        <v>5</v>
      </c>
      <c r="H32" s="84" t="s">
        <v>92</v>
      </c>
    </row>
    <row r="33" spans="1:8" hidden="1">
      <c r="A33" s="80" t="s">
        <v>102</v>
      </c>
      <c r="B33" s="112">
        <v>7</v>
      </c>
      <c r="C33" s="86" t="s">
        <v>97</v>
      </c>
      <c r="D33" s="74">
        <v>300</v>
      </c>
      <c r="E33" s="82">
        <v>123</v>
      </c>
      <c r="F33" s="83">
        <f t="shared" si="0"/>
        <v>36900</v>
      </c>
      <c r="G33" s="83">
        <v>4</v>
      </c>
      <c r="H33" s="84" t="s">
        <v>91</v>
      </c>
    </row>
    <row r="34" spans="1:8" hidden="1">
      <c r="A34" s="80" t="s">
        <v>105</v>
      </c>
      <c r="B34" s="112">
        <v>7</v>
      </c>
      <c r="C34" s="86" t="s">
        <v>97</v>
      </c>
      <c r="D34" s="74">
        <v>300</v>
      </c>
      <c r="E34" s="82">
        <v>123</v>
      </c>
      <c r="F34" s="83">
        <f t="shared" ref="F34:F65" si="1">D34*E34</f>
        <v>36900</v>
      </c>
      <c r="G34" s="83">
        <v>3</v>
      </c>
      <c r="H34" s="84" t="s">
        <v>90</v>
      </c>
    </row>
    <row r="35" spans="1:8" hidden="1">
      <c r="A35" s="80" t="s">
        <v>102</v>
      </c>
      <c r="B35" s="112">
        <v>6</v>
      </c>
      <c r="C35" s="113" t="s">
        <v>98</v>
      </c>
      <c r="D35" s="74">
        <v>300</v>
      </c>
      <c r="E35" s="82">
        <v>122</v>
      </c>
      <c r="F35" s="83">
        <f t="shared" si="1"/>
        <v>36600</v>
      </c>
      <c r="G35" s="83">
        <v>4</v>
      </c>
      <c r="H35" s="84" t="s">
        <v>91</v>
      </c>
    </row>
    <row r="36" spans="1:8" hidden="1">
      <c r="A36" s="80" t="s">
        <v>103</v>
      </c>
      <c r="B36" s="112">
        <v>7</v>
      </c>
      <c r="C36" s="86" t="s">
        <v>97</v>
      </c>
      <c r="D36" s="74">
        <v>300</v>
      </c>
      <c r="E36" s="82">
        <v>122</v>
      </c>
      <c r="F36" s="83">
        <f t="shared" si="1"/>
        <v>36600</v>
      </c>
      <c r="G36" s="83">
        <v>5</v>
      </c>
      <c r="H36" s="84" t="s">
        <v>92</v>
      </c>
    </row>
    <row r="37" spans="1:8" hidden="1">
      <c r="A37" s="80" t="s">
        <v>106</v>
      </c>
      <c r="B37" s="112">
        <v>7</v>
      </c>
      <c r="C37" s="86" t="s">
        <v>97</v>
      </c>
      <c r="D37" s="74">
        <v>300</v>
      </c>
      <c r="E37" s="82">
        <v>122</v>
      </c>
      <c r="F37" s="83">
        <f t="shared" si="1"/>
        <v>36600</v>
      </c>
      <c r="G37" s="83">
        <v>4</v>
      </c>
      <c r="H37" s="84" t="s">
        <v>91</v>
      </c>
    </row>
    <row r="38" spans="1:8" hidden="1">
      <c r="A38" s="80" t="s">
        <v>102</v>
      </c>
      <c r="B38" s="112">
        <v>7</v>
      </c>
      <c r="C38" s="81" t="s">
        <v>97</v>
      </c>
      <c r="D38" s="74">
        <v>300</v>
      </c>
      <c r="E38" s="82">
        <v>121</v>
      </c>
      <c r="F38" s="83">
        <f t="shared" si="1"/>
        <v>36300</v>
      </c>
      <c r="G38" s="83">
        <v>1</v>
      </c>
      <c r="H38" s="84" t="s">
        <v>88</v>
      </c>
    </row>
    <row r="39" spans="1:8" hidden="1">
      <c r="A39" s="80" t="s">
        <v>102</v>
      </c>
      <c r="B39" s="112">
        <v>8</v>
      </c>
      <c r="C39" s="86" t="s">
        <v>99</v>
      </c>
      <c r="D39" s="74">
        <v>300</v>
      </c>
      <c r="E39" s="82">
        <v>121</v>
      </c>
      <c r="F39" s="83">
        <f t="shared" si="1"/>
        <v>36300</v>
      </c>
      <c r="G39" s="83">
        <v>2</v>
      </c>
      <c r="H39" s="84" t="s">
        <v>89</v>
      </c>
    </row>
    <row r="40" spans="1:8" hidden="1">
      <c r="A40" s="80" t="s">
        <v>104</v>
      </c>
      <c r="B40" s="112">
        <v>7</v>
      </c>
      <c r="C40" s="86" t="s">
        <v>97</v>
      </c>
      <c r="D40" s="74">
        <v>300</v>
      </c>
      <c r="E40" s="82">
        <v>121</v>
      </c>
      <c r="F40" s="83">
        <f t="shared" si="1"/>
        <v>36300</v>
      </c>
      <c r="G40" s="83">
        <v>2</v>
      </c>
      <c r="H40" s="84" t="s">
        <v>89</v>
      </c>
    </row>
    <row r="41" spans="1:8" hidden="1">
      <c r="A41" s="80" t="s">
        <v>105</v>
      </c>
      <c r="B41" s="112">
        <v>7</v>
      </c>
      <c r="C41" s="81" t="s">
        <v>97</v>
      </c>
      <c r="D41" s="74">
        <v>300</v>
      </c>
      <c r="E41" s="82">
        <v>120</v>
      </c>
      <c r="F41" s="83">
        <f t="shared" si="1"/>
        <v>36000</v>
      </c>
      <c r="G41" s="83">
        <v>1</v>
      </c>
      <c r="H41" s="84" t="s">
        <v>88</v>
      </c>
    </row>
    <row r="42" spans="1:8" hidden="1">
      <c r="A42" s="80" t="s">
        <v>101</v>
      </c>
      <c r="B42" s="112">
        <v>7</v>
      </c>
      <c r="C42" s="86" t="s">
        <v>97</v>
      </c>
      <c r="D42" s="74">
        <v>300</v>
      </c>
      <c r="E42" s="82">
        <v>104</v>
      </c>
      <c r="F42" s="83">
        <f t="shared" si="1"/>
        <v>31200</v>
      </c>
      <c r="G42" s="83">
        <v>3</v>
      </c>
      <c r="H42" s="84" t="s">
        <v>90</v>
      </c>
    </row>
    <row r="43" spans="1:8" hidden="1">
      <c r="A43" s="80" t="s">
        <v>105</v>
      </c>
      <c r="B43" s="112">
        <v>7</v>
      </c>
      <c r="C43" s="86" t="s">
        <v>97</v>
      </c>
      <c r="D43" s="74">
        <v>300</v>
      </c>
      <c r="E43" s="82">
        <v>104</v>
      </c>
      <c r="F43" s="83">
        <f t="shared" si="1"/>
        <v>31200</v>
      </c>
      <c r="G43" s="83">
        <v>4</v>
      </c>
      <c r="H43" s="84" t="s">
        <v>91</v>
      </c>
    </row>
    <row r="44" spans="1:8" hidden="1">
      <c r="A44" s="80" t="s">
        <v>101</v>
      </c>
      <c r="B44" s="112">
        <v>7</v>
      </c>
      <c r="C44" s="81" t="s">
        <v>97</v>
      </c>
      <c r="D44" s="74">
        <v>300</v>
      </c>
      <c r="E44" s="82">
        <v>103</v>
      </c>
      <c r="F44" s="83">
        <f t="shared" si="1"/>
        <v>30900</v>
      </c>
      <c r="G44" s="83">
        <v>1</v>
      </c>
      <c r="H44" s="84" t="s">
        <v>88</v>
      </c>
    </row>
    <row r="45" spans="1:8" hidden="1">
      <c r="A45" s="80" t="s">
        <v>103</v>
      </c>
      <c r="B45" s="112">
        <v>7</v>
      </c>
      <c r="C45" s="86" t="s">
        <v>97</v>
      </c>
      <c r="D45" s="74">
        <v>300</v>
      </c>
      <c r="E45" s="82">
        <v>103</v>
      </c>
      <c r="F45" s="83">
        <f t="shared" si="1"/>
        <v>30900</v>
      </c>
      <c r="G45" s="83">
        <v>3</v>
      </c>
      <c r="H45" s="84" t="s">
        <v>90</v>
      </c>
    </row>
    <row r="46" spans="1:8" hidden="1">
      <c r="A46" s="80" t="s">
        <v>104</v>
      </c>
      <c r="B46" s="112">
        <v>6</v>
      </c>
      <c r="C46" s="85" t="s">
        <v>98</v>
      </c>
      <c r="D46" s="74">
        <v>300</v>
      </c>
      <c r="E46" s="82">
        <v>103</v>
      </c>
      <c r="F46" s="83">
        <f t="shared" si="1"/>
        <v>30900</v>
      </c>
      <c r="G46" s="83">
        <v>1</v>
      </c>
      <c r="H46" s="84" t="s">
        <v>88</v>
      </c>
    </row>
    <row r="47" spans="1:8" hidden="1">
      <c r="A47" s="80" t="s">
        <v>103</v>
      </c>
      <c r="B47" s="112">
        <v>7</v>
      </c>
      <c r="C47" s="81" t="s">
        <v>97</v>
      </c>
      <c r="D47" s="74">
        <v>300</v>
      </c>
      <c r="E47" s="82">
        <v>102</v>
      </c>
      <c r="F47" s="83">
        <f t="shared" si="1"/>
        <v>30600</v>
      </c>
      <c r="G47" s="83">
        <v>2</v>
      </c>
      <c r="H47" s="84" t="s">
        <v>89</v>
      </c>
    </row>
    <row r="48" spans="1:8" hidden="1">
      <c r="A48" s="80" t="s">
        <v>106</v>
      </c>
      <c r="B48" s="112">
        <v>7</v>
      </c>
      <c r="C48" s="86" t="s">
        <v>97</v>
      </c>
      <c r="D48" s="74">
        <v>300</v>
      </c>
      <c r="E48" s="82">
        <v>102</v>
      </c>
      <c r="F48" s="83">
        <f t="shared" si="1"/>
        <v>30600</v>
      </c>
      <c r="G48" s="83">
        <v>5</v>
      </c>
      <c r="H48" s="84" t="s">
        <v>92</v>
      </c>
    </row>
    <row r="49" spans="1:8" hidden="1">
      <c r="A49" s="80" t="s">
        <v>101</v>
      </c>
      <c r="B49" s="112">
        <v>6</v>
      </c>
      <c r="C49" s="85" t="s">
        <v>98</v>
      </c>
      <c r="D49" s="74">
        <v>300</v>
      </c>
      <c r="E49" s="82">
        <v>101</v>
      </c>
      <c r="F49" s="83">
        <f t="shared" si="1"/>
        <v>30300</v>
      </c>
      <c r="G49" s="83">
        <v>3</v>
      </c>
      <c r="H49" s="84" t="s">
        <v>90</v>
      </c>
    </row>
    <row r="50" spans="1:8" hidden="1">
      <c r="A50" s="80" t="s">
        <v>104</v>
      </c>
      <c r="B50" s="112">
        <v>7</v>
      </c>
      <c r="C50" s="81" t="s">
        <v>97</v>
      </c>
      <c r="D50" s="74">
        <v>300</v>
      </c>
      <c r="E50" s="82">
        <v>100</v>
      </c>
      <c r="F50" s="83">
        <f t="shared" si="1"/>
        <v>30000</v>
      </c>
      <c r="G50" s="83">
        <v>3</v>
      </c>
      <c r="H50" s="84" t="s">
        <v>90</v>
      </c>
    </row>
    <row r="51" spans="1:8" hidden="1">
      <c r="A51" s="80" t="s">
        <v>105</v>
      </c>
      <c r="B51" s="112">
        <v>6</v>
      </c>
      <c r="C51" s="85" t="s">
        <v>98</v>
      </c>
      <c r="D51" s="74">
        <v>300</v>
      </c>
      <c r="E51" s="82">
        <v>100</v>
      </c>
      <c r="F51" s="83">
        <f t="shared" si="1"/>
        <v>30000</v>
      </c>
      <c r="G51" s="83">
        <v>5</v>
      </c>
      <c r="H51" s="84" t="s">
        <v>92</v>
      </c>
    </row>
    <row r="52" spans="1:8" hidden="1">
      <c r="A52" s="80" t="s">
        <v>106</v>
      </c>
      <c r="B52" s="112">
        <v>7</v>
      </c>
      <c r="C52" s="86" t="s">
        <v>97</v>
      </c>
      <c r="D52" s="74">
        <v>300</v>
      </c>
      <c r="E52" s="82">
        <v>100</v>
      </c>
      <c r="F52" s="83">
        <f t="shared" si="1"/>
        <v>30000</v>
      </c>
      <c r="G52" s="83">
        <v>2</v>
      </c>
      <c r="H52" s="84" t="s">
        <v>89</v>
      </c>
    </row>
    <row r="53" spans="1:8" hidden="1">
      <c r="A53" s="80" t="s">
        <v>106</v>
      </c>
      <c r="B53" s="112">
        <v>6</v>
      </c>
      <c r="C53" s="113" t="s">
        <v>98</v>
      </c>
      <c r="D53" s="74">
        <v>300</v>
      </c>
      <c r="E53" s="82">
        <v>100</v>
      </c>
      <c r="F53" s="83">
        <f t="shared" si="1"/>
        <v>30000</v>
      </c>
      <c r="G53" s="83">
        <v>4</v>
      </c>
      <c r="H53" s="84" t="s">
        <v>91</v>
      </c>
    </row>
    <row r="54" spans="1:8" hidden="1">
      <c r="A54" s="80" t="s">
        <v>102</v>
      </c>
      <c r="B54" s="112">
        <v>6</v>
      </c>
      <c r="C54" s="85" t="s">
        <v>98</v>
      </c>
      <c r="D54" s="74">
        <v>300</v>
      </c>
      <c r="E54" s="82">
        <v>84</v>
      </c>
      <c r="F54" s="83">
        <f t="shared" si="1"/>
        <v>25200</v>
      </c>
      <c r="G54" s="83">
        <v>5</v>
      </c>
      <c r="H54" s="84" t="s">
        <v>92</v>
      </c>
    </row>
    <row r="55" spans="1:8" hidden="1">
      <c r="A55" s="80" t="s">
        <v>101</v>
      </c>
      <c r="B55" s="112">
        <v>7</v>
      </c>
      <c r="C55" s="86" t="s">
        <v>97</v>
      </c>
      <c r="D55" s="74">
        <v>300</v>
      </c>
      <c r="E55" s="82">
        <v>83</v>
      </c>
      <c r="F55" s="83">
        <f t="shared" si="1"/>
        <v>24900</v>
      </c>
      <c r="G55" s="83">
        <v>2</v>
      </c>
      <c r="H55" s="84" t="s">
        <v>89</v>
      </c>
    </row>
    <row r="56" spans="1:8" hidden="1">
      <c r="A56" s="80" t="s">
        <v>102</v>
      </c>
      <c r="B56" s="112">
        <v>8</v>
      </c>
      <c r="C56" s="81" t="s">
        <v>99</v>
      </c>
      <c r="D56" s="74">
        <v>300</v>
      </c>
      <c r="E56" s="82">
        <v>83</v>
      </c>
      <c r="F56" s="83">
        <f t="shared" si="1"/>
        <v>24900</v>
      </c>
      <c r="G56" s="83">
        <v>3</v>
      </c>
      <c r="H56" s="84" t="s">
        <v>90</v>
      </c>
    </row>
    <row r="57" spans="1:8" hidden="1">
      <c r="A57" s="80" t="s">
        <v>104</v>
      </c>
      <c r="B57" s="112">
        <v>6</v>
      </c>
      <c r="C57" s="85" t="s">
        <v>98</v>
      </c>
      <c r="D57" s="74">
        <v>300</v>
      </c>
      <c r="E57" s="82">
        <v>83</v>
      </c>
      <c r="F57" s="83">
        <f t="shared" si="1"/>
        <v>24900</v>
      </c>
      <c r="G57" s="83">
        <v>2</v>
      </c>
      <c r="H57" s="84" t="s">
        <v>89</v>
      </c>
    </row>
    <row r="58" spans="1:8" hidden="1">
      <c r="A58" s="80" t="s">
        <v>101</v>
      </c>
      <c r="B58" s="112">
        <v>6</v>
      </c>
      <c r="C58" s="85" t="s">
        <v>98</v>
      </c>
      <c r="D58" s="74">
        <v>300</v>
      </c>
      <c r="E58" s="82">
        <v>82</v>
      </c>
      <c r="F58" s="83">
        <f t="shared" si="1"/>
        <v>24600</v>
      </c>
      <c r="G58" s="83">
        <v>4</v>
      </c>
      <c r="H58" s="84" t="s">
        <v>91</v>
      </c>
    </row>
    <row r="59" spans="1:8" hidden="1">
      <c r="A59" s="80" t="s">
        <v>102</v>
      </c>
      <c r="B59" s="112">
        <v>6</v>
      </c>
      <c r="C59" s="113" t="s">
        <v>98</v>
      </c>
      <c r="D59" s="74">
        <v>300</v>
      </c>
      <c r="E59" s="82">
        <v>82</v>
      </c>
      <c r="F59" s="83">
        <f t="shared" si="1"/>
        <v>24600</v>
      </c>
      <c r="G59" s="83">
        <v>1</v>
      </c>
      <c r="H59" s="84" t="s">
        <v>88</v>
      </c>
    </row>
    <row r="60" spans="1:8" hidden="1">
      <c r="A60" s="80" t="s">
        <v>104</v>
      </c>
      <c r="B60" s="112">
        <v>7</v>
      </c>
      <c r="C60" s="86" t="s">
        <v>97</v>
      </c>
      <c r="D60" s="74">
        <v>300</v>
      </c>
      <c r="E60" s="82">
        <v>82</v>
      </c>
      <c r="F60" s="83">
        <f t="shared" si="1"/>
        <v>24600</v>
      </c>
      <c r="G60" s="83">
        <v>5</v>
      </c>
      <c r="H60" s="84" t="s">
        <v>92</v>
      </c>
    </row>
    <row r="61" spans="1:8" hidden="1">
      <c r="A61" s="80" t="s">
        <v>103</v>
      </c>
      <c r="B61" s="112">
        <v>7</v>
      </c>
      <c r="C61" s="86" t="s">
        <v>97</v>
      </c>
      <c r="D61" s="74">
        <v>300</v>
      </c>
      <c r="E61" s="82">
        <v>81</v>
      </c>
      <c r="F61" s="83">
        <f t="shared" si="1"/>
        <v>24300</v>
      </c>
      <c r="G61" s="83">
        <v>4</v>
      </c>
      <c r="H61" s="84" t="s">
        <v>91</v>
      </c>
    </row>
    <row r="62" spans="1:8" hidden="1">
      <c r="A62" s="80" t="s">
        <v>104</v>
      </c>
      <c r="B62" s="112">
        <v>7</v>
      </c>
      <c r="C62" s="81" t="s">
        <v>97</v>
      </c>
      <c r="D62" s="74">
        <v>300</v>
      </c>
      <c r="E62" s="82">
        <v>81</v>
      </c>
      <c r="F62" s="83">
        <f t="shared" si="1"/>
        <v>24300</v>
      </c>
      <c r="G62" s="83">
        <v>4</v>
      </c>
      <c r="H62" s="84" t="s">
        <v>91</v>
      </c>
    </row>
    <row r="63" spans="1:8" hidden="1">
      <c r="A63" s="80" t="s">
        <v>106</v>
      </c>
      <c r="B63" s="112">
        <v>7</v>
      </c>
      <c r="C63" s="86" t="s">
        <v>97</v>
      </c>
      <c r="D63" s="74">
        <v>300</v>
      </c>
      <c r="E63" s="82">
        <v>81</v>
      </c>
      <c r="F63" s="83">
        <f t="shared" si="1"/>
        <v>24300</v>
      </c>
      <c r="G63" s="83">
        <v>1</v>
      </c>
      <c r="H63" s="84" t="s">
        <v>88</v>
      </c>
    </row>
    <row r="64" spans="1:8" hidden="1">
      <c r="A64" s="80" t="s">
        <v>101</v>
      </c>
      <c r="B64" s="112">
        <v>7</v>
      </c>
      <c r="C64" s="86" t="s">
        <v>97</v>
      </c>
      <c r="D64" s="74">
        <v>300</v>
      </c>
      <c r="E64" s="82">
        <v>80</v>
      </c>
      <c r="F64" s="83">
        <f t="shared" si="1"/>
        <v>24000</v>
      </c>
      <c r="G64" s="83">
        <v>5</v>
      </c>
      <c r="H64" s="84" t="s">
        <v>92</v>
      </c>
    </row>
    <row r="65" spans="1:8" hidden="1">
      <c r="A65" s="80" t="s">
        <v>102</v>
      </c>
      <c r="B65" s="112">
        <v>7</v>
      </c>
      <c r="C65" s="81" t="s">
        <v>97</v>
      </c>
      <c r="D65" s="74">
        <v>300</v>
      </c>
      <c r="E65" s="82">
        <v>80</v>
      </c>
      <c r="F65" s="83">
        <f t="shared" si="1"/>
        <v>24000</v>
      </c>
      <c r="G65" s="83">
        <v>5</v>
      </c>
      <c r="H65" s="84" t="s">
        <v>92</v>
      </c>
    </row>
    <row r="66" spans="1:8" hidden="1">
      <c r="A66" s="80" t="s">
        <v>103</v>
      </c>
      <c r="B66" s="112">
        <v>6</v>
      </c>
      <c r="C66" s="85" t="s">
        <v>98</v>
      </c>
      <c r="D66" s="74">
        <v>300</v>
      </c>
      <c r="E66" s="82">
        <v>80</v>
      </c>
      <c r="F66" s="83">
        <f t="shared" ref="F66:F91" si="2">D66*E66</f>
        <v>24000</v>
      </c>
      <c r="G66" s="83">
        <v>3</v>
      </c>
      <c r="H66" s="84" t="s">
        <v>90</v>
      </c>
    </row>
    <row r="67" spans="1:8" hidden="1">
      <c r="A67" s="80" t="s">
        <v>105</v>
      </c>
      <c r="B67" s="112">
        <v>7</v>
      </c>
      <c r="C67" s="86" t="s">
        <v>97</v>
      </c>
      <c r="D67" s="74">
        <v>300</v>
      </c>
      <c r="E67" s="82">
        <v>80</v>
      </c>
      <c r="F67" s="83">
        <f t="shared" si="2"/>
        <v>24000</v>
      </c>
      <c r="G67" s="83">
        <v>2</v>
      </c>
      <c r="H67" s="84" t="s">
        <v>89</v>
      </c>
    </row>
    <row r="68" spans="1:8" hidden="1">
      <c r="A68" s="80" t="s">
        <v>103</v>
      </c>
      <c r="B68" s="112">
        <v>6</v>
      </c>
      <c r="C68" s="113" t="s">
        <v>98</v>
      </c>
      <c r="D68" s="74">
        <v>300</v>
      </c>
      <c r="E68" s="82">
        <v>64</v>
      </c>
      <c r="F68" s="83">
        <f t="shared" si="2"/>
        <v>19200</v>
      </c>
      <c r="G68" s="83">
        <v>2</v>
      </c>
      <c r="H68" s="84" t="s">
        <v>89</v>
      </c>
    </row>
    <row r="69" spans="1:8" hidden="1">
      <c r="A69" s="80" t="s">
        <v>106</v>
      </c>
      <c r="B69" s="112">
        <v>6</v>
      </c>
      <c r="C69" s="85" t="s">
        <v>98</v>
      </c>
      <c r="D69" s="74">
        <v>300</v>
      </c>
      <c r="E69" s="82">
        <v>64</v>
      </c>
      <c r="F69" s="83">
        <f t="shared" si="2"/>
        <v>19200</v>
      </c>
      <c r="G69" s="83">
        <v>1</v>
      </c>
      <c r="H69" s="84" t="s">
        <v>88</v>
      </c>
    </row>
    <row r="70" spans="1:8" hidden="1">
      <c r="A70" s="80" t="s">
        <v>101</v>
      </c>
      <c r="B70" s="112">
        <v>6</v>
      </c>
      <c r="C70" s="85" t="s">
        <v>98</v>
      </c>
      <c r="D70" s="74">
        <v>300</v>
      </c>
      <c r="E70" s="82">
        <v>63</v>
      </c>
      <c r="F70" s="83">
        <f t="shared" si="2"/>
        <v>18900</v>
      </c>
      <c r="G70" s="83">
        <v>1</v>
      </c>
      <c r="H70" s="84" t="s">
        <v>88</v>
      </c>
    </row>
    <row r="71" spans="1:8" hidden="1">
      <c r="A71" s="80" t="s">
        <v>102</v>
      </c>
      <c r="B71" s="112">
        <v>6</v>
      </c>
      <c r="C71" s="113" t="s">
        <v>98</v>
      </c>
      <c r="D71" s="74">
        <v>300</v>
      </c>
      <c r="E71" s="82">
        <v>63</v>
      </c>
      <c r="F71" s="83">
        <f t="shared" si="2"/>
        <v>18900</v>
      </c>
      <c r="G71" s="83">
        <v>2</v>
      </c>
      <c r="H71" s="84" t="s">
        <v>89</v>
      </c>
    </row>
    <row r="72" spans="1:8" hidden="1">
      <c r="A72" s="80" t="s">
        <v>103</v>
      </c>
      <c r="B72" s="112">
        <v>7</v>
      </c>
      <c r="C72" s="86" t="s">
        <v>97</v>
      </c>
      <c r="D72" s="74">
        <v>300</v>
      </c>
      <c r="E72" s="82">
        <v>63</v>
      </c>
      <c r="F72" s="83">
        <f t="shared" si="2"/>
        <v>18900</v>
      </c>
      <c r="G72" s="83">
        <v>1</v>
      </c>
      <c r="H72" s="84" t="s">
        <v>88</v>
      </c>
    </row>
    <row r="73" spans="1:8" hidden="1">
      <c r="A73" s="80" t="s">
        <v>104</v>
      </c>
      <c r="B73" s="112">
        <v>6</v>
      </c>
      <c r="C73" s="85" t="s">
        <v>98</v>
      </c>
      <c r="D73" s="74">
        <v>300</v>
      </c>
      <c r="E73" s="82">
        <v>63</v>
      </c>
      <c r="F73" s="83">
        <f t="shared" si="2"/>
        <v>18900</v>
      </c>
      <c r="G73" s="83">
        <v>3</v>
      </c>
      <c r="H73" s="84" t="s">
        <v>90</v>
      </c>
    </row>
    <row r="74" spans="1:8" hidden="1">
      <c r="A74" s="80" t="s">
        <v>105</v>
      </c>
      <c r="B74" s="112">
        <v>6</v>
      </c>
      <c r="C74" s="113" t="s">
        <v>98</v>
      </c>
      <c r="D74" s="74">
        <v>300</v>
      </c>
      <c r="E74" s="82">
        <v>63</v>
      </c>
      <c r="F74" s="83">
        <f t="shared" si="2"/>
        <v>18900</v>
      </c>
      <c r="G74" s="83">
        <v>1</v>
      </c>
      <c r="H74" s="84" t="s">
        <v>88</v>
      </c>
    </row>
    <row r="75" spans="1:8" hidden="1">
      <c r="A75" s="80" t="s">
        <v>106</v>
      </c>
      <c r="B75" s="112">
        <v>6</v>
      </c>
      <c r="C75" s="85" t="s">
        <v>98</v>
      </c>
      <c r="D75" s="74">
        <v>300</v>
      </c>
      <c r="E75" s="82">
        <v>63</v>
      </c>
      <c r="F75" s="83">
        <f t="shared" si="2"/>
        <v>18900</v>
      </c>
      <c r="G75" s="83">
        <v>5</v>
      </c>
      <c r="H75" s="84" t="s">
        <v>92</v>
      </c>
    </row>
    <row r="76" spans="1:8" hidden="1">
      <c r="A76" s="80" t="s">
        <v>102</v>
      </c>
      <c r="B76" s="112">
        <v>7</v>
      </c>
      <c r="C76" s="86" t="s">
        <v>97</v>
      </c>
      <c r="D76" s="74">
        <v>300</v>
      </c>
      <c r="E76" s="82">
        <v>62</v>
      </c>
      <c r="F76" s="83">
        <f t="shared" si="2"/>
        <v>18600</v>
      </c>
      <c r="G76" s="83">
        <v>2</v>
      </c>
      <c r="H76" s="84" t="s">
        <v>89</v>
      </c>
    </row>
    <row r="77" spans="1:8" hidden="1">
      <c r="A77" s="80" t="s">
        <v>104</v>
      </c>
      <c r="B77" s="112">
        <v>6</v>
      </c>
      <c r="C77" s="113" t="s">
        <v>98</v>
      </c>
      <c r="D77" s="74">
        <v>300</v>
      </c>
      <c r="E77" s="82">
        <v>62</v>
      </c>
      <c r="F77" s="83">
        <f t="shared" si="2"/>
        <v>18600</v>
      </c>
      <c r="G77" s="83">
        <v>5</v>
      </c>
      <c r="H77" s="84" t="s">
        <v>92</v>
      </c>
    </row>
    <row r="78" spans="1:8" hidden="1">
      <c r="A78" s="80" t="s">
        <v>105</v>
      </c>
      <c r="B78" s="112">
        <v>6</v>
      </c>
      <c r="C78" s="85" t="s">
        <v>98</v>
      </c>
      <c r="D78" s="74">
        <v>300</v>
      </c>
      <c r="E78" s="82">
        <v>61</v>
      </c>
      <c r="F78" s="83">
        <f t="shared" si="2"/>
        <v>18300</v>
      </c>
      <c r="G78" s="83">
        <v>2</v>
      </c>
      <c r="H78" s="84" t="s">
        <v>89</v>
      </c>
    </row>
    <row r="79" spans="1:8" hidden="1">
      <c r="A79" s="80" t="s">
        <v>105</v>
      </c>
      <c r="B79" s="112">
        <v>6</v>
      </c>
      <c r="C79" s="85" t="s">
        <v>98</v>
      </c>
      <c r="D79" s="74">
        <v>300</v>
      </c>
      <c r="E79" s="82">
        <v>61</v>
      </c>
      <c r="F79" s="83">
        <f t="shared" si="2"/>
        <v>18300</v>
      </c>
      <c r="G79" s="83">
        <v>4</v>
      </c>
      <c r="H79" s="84" t="s">
        <v>91</v>
      </c>
    </row>
    <row r="80" spans="1:8" hidden="1">
      <c r="A80" s="80" t="s">
        <v>103</v>
      </c>
      <c r="B80" s="112">
        <v>6</v>
      </c>
      <c r="C80" s="113" t="s">
        <v>98</v>
      </c>
      <c r="D80" s="74">
        <v>300</v>
      </c>
      <c r="E80" s="82">
        <v>60</v>
      </c>
      <c r="F80" s="83">
        <f t="shared" si="2"/>
        <v>18000</v>
      </c>
      <c r="G80" s="83">
        <v>4</v>
      </c>
      <c r="H80" s="84" t="s">
        <v>91</v>
      </c>
    </row>
    <row r="81" spans="1:8" hidden="1">
      <c r="A81" s="80" t="s">
        <v>103</v>
      </c>
      <c r="B81" s="112">
        <v>6</v>
      </c>
      <c r="C81" s="85" t="s">
        <v>98</v>
      </c>
      <c r="D81" s="74">
        <v>300</v>
      </c>
      <c r="E81" s="82">
        <v>60</v>
      </c>
      <c r="F81" s="83">
        <f t="shared" si="2"/>
        <v>18000</v>
      </c>
      <c r="G81" s="83">
        <v>5</v>
      </c>
      <c r="H81" s="84" t="s">
        <v>92</v>
      </c>
    </row>
    <row r="82" spans="1:8" hidden="1">
      <c r="A82" s="80" t="s">
        <v>106</v>
      </c>
      <c r="B82" s="112">
        <v>6</v>
      </c>
      <c r="C82" s="85" t="s">
        <v>98</v>
      </c>
      <c r="D82" s="74">
        <v>300</v>
      </c>
      <c r="E82" s="82">
        <v>60</v>
      </c>
      <c r="F82" s="83">
        <f t="shared" si="2"/>
        <v>18000</v>
      </c>
      <c r="G82" s="83">
        <v>2</v>
      </c>
      <c r="H82" s="84" t="s">
        <v>89</v>
      </c>
    </row>
    <row r="83" spans="1:8" hidden="1">
      <c r="A83" s="80" t="s">
        <v>101</v>
      </c>
      <c r="B83" s="112">
        <v>6</v>
      </c>
      <c r="C83" s="113" t="s">
        <v>98</v>
      </c>
      <c r="D83" s="74">
        <v>300</v>
      </c>
      <c r="E83" s="82">
        <v>43</v>
      </c>
      <c r="F83" s="83">
        <f t="shared" si="2"/>
        <v>12900</v>
      </c>
      <c r="G83" s="83">
        <v>2</v>
      </c>
      <c r="H83" s="84" t="s">
        <v>89</v>
      </c>
    </row>
    <row r="84" spans="1:8" hidden="1">
      <c r="A84" s="80" t="s">
        <v>103</v>
      </c>
      <c r="B84" s="112">
        <v>6</v>
      </c>
      <c r="C84" s="85" t="s">
        <v>98</v>
      </c>
      <c r="D84" s="74">
        <v>300</v>
      </c>
      <c r="E84" s="82">
        <v>43</v>
      </c>
      <c r="F84" s="83">
        <f t="shared" si="2"/>
        <v>12900</v>
      </c>
      <c r="G84" s="83">
        <v>1</v>
      </c>
      <c r="H84" s="84" t="s">
        <v>88</v>
      </c>
    </row>
    <row r="85" spans="1:8" hidden="1">
      <c r="A85" s="80" t="s">
        <v>104</v>
      </c>
      <c r="B85" s="112">
        <v>7</v>
      </c>
      <c r="C85" s="86" t="s">
        <v>97</v>
      </c>
      <c r="D85" s="74">
        <v>300</v>
      </c>
      <c r="E85" s="82">
        <v>42</v>
      </c>
      <c r="F85" s="83">
        <f t="shared" si="2"/>
        <v>12600</v>
      </c>
      <c r="G85" s="83">
        <v>1</v>
      </c>
      <c r="H85" s="84" t="s">
        <v>88</v>
      </c>
    </row>
    <row r="86" spans="1:8" hidden="1">
      <c r="A86" s="80" t="s">
        <v>106</v>
      </c>
      <c r="B86" s="112">
        <v>6</v>
      </c>
      <c r="C86" s="113" t="s">
        <v>98</v>
      </c>
      <c r="D86" s="74">
        <v>300</v>
      </c>
      <c r="E86" s="82">
        <v>42</v>
      </c>
      <c r="F86" s="83">
        <f t="shared" si="2"/>
        <v>12600</v>
      </c>
      <c r="G86" s="83">
        <v>3</v>
      </c>
      <c r="H86" s="84" t="s">
        <v>90</v>
      </c>
    </row>
    <row r="87" spans="1:8" hidden="1">
      <c r="A87" s="80" t="s">
        <v>106</v>
      </c>
      <c r="B87" s="112">
        <v>7</v>
      </c>
      <c r="C87" s="86" t="s">
        <v>97</v>
      </c>
      <c r="D87" s="74">
        <v>300</v>
      </c>
      <c r="E87" s="82">
        <v>42</v>
      </c>
      <c r="F87" s="83">
        <f t="shared" si="2"/>
        <v>12600</v>
      </c>
      <c r="G87" s="83">
        <v>3</v>
      </c>
      <c r="H87" s="84" t="s">
        <v>90</v>
      </c>
    </row>
    <row r="88" spans="1:8" hidden="1">
      <c r="A88" s="80" t="s">
        <v>101</v>
      </c>
      <c r="B88" s="112">
        <v>6</v>
      </c>
      <c r="C88" s="85" t="s">
        <v>98</v>
      </c>
      <c r="D88" s="74">
        <v>300</v>
      </c>
      <c r="E88" s="82">
        <v>41</v>
      </c>
      <c r="F88" s="83">
        <f t="shared" si="2"/>
        <v>12300</v>
      </c>
      <c r="G88" s="83">
        <v>5</v>
      </c>
      <c r="H88" s="84" t="s">
        <v>92</v>
      </c>
    </row>
    <row r="89" spans="1:8" hidden="1">
      <c r="A89" s="80" t="s">
        <v>104</v>
      </c>
      <c r="B89" s="112">
        <v>6</v>
      </c>
      <c r="C89" s="113" t="s">
        <v>98</v>
      </c>
      <c r="D89" s="74">
        <v>300</v>
      </c>
      <c r="E89" s="82">
        <v>41</v>
      </c>
      <c r="F89" s="83">
        <f t="shared" si="2"/>
        <v>12300</v>
      </c>
      <c r="G89" s="83">
        <v>4</v>
      </c>
      <c r="H89" s="84" t="s">
        <v>91</v>
      </c>
    </row>
    <row r="90" spans="1:8" hidden="1">
      <c r="A90" s="80" t="s">
        <v>102</v>
      </c>
      <c r="B90" s="112">
        <v>7</v>
      </c>
      <c r="C90" s="86" t="s">
        <v>97</v>
      </c>
      <c r="D90" s="74">
        <v>300</v>
      </c>
      <c r="E90" s="82">
        <v>40</v>
      </c>
      <c r="F90" s="83">
        <f t="shared" si="2"/>
        <v>12000</v>
      </c>
      <c r="G90" s="83">
        <v>3</v>
      </c>
      <c r="H90" s="84" t="s">
        <v>90</v>
      </c>
    </row>
    <row r="91" spans="1:8" hidden="1">
      <c r="A91" s="80" t="s">
        <v>102</v>
      </c>
      <c r="B91" s="112">
        <v>6</v>
      </c>
      <c r="C91" s="85" t="s">
        <v>98</v>
      </c>
      <c r="D91" s="74">
        <v>300</v>
      </c>
      <c r="E91" s="82">
        <v>21</v>
      </c>
      <c r="F91" s="83">
        <f t="shared" si="2"/>
        <v>6300</v>
      </c>
      <c r="G91" s="83">
        <v>3</v>
      </c>
      <c r="H91" s="84" t="s">
        <v>90</v>
      </c>
    </row>
  </sheetData>
  <autoFilter ref="A1:H91">
    <filterColumn colId="5">
      <top10 val="10" filterVal="61200"/>
    </filterColumn>
  </autoFilter>
  <sortState ref="A2:H91">
    <sortCondition descending="1" ref="F2:F91"/>
    <sortCondition ref="A2:A91"/>
    <sortCondition ref="G2:G91"/>
  </sortState>
  <phoneticPr fontId="2"/>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29"/>
  <sheetViews>
    <sheetView workbookViewId="0"/>
  </sheetViews>
  <sheetFormatPr defaultRowHeight="12"/>
  <cols>
    <col min="1" max="1" width="20.42578125" customWidth="1"/>
    <col min="2" max="2" width="11.28515625" customWidth="1"/>
    <col min="4" max="4" width="7.140625" customWidth="1"/>
    <col min="5" max="5" width="6.28515625" customWidth="1"/>
    <col min="6" max="6" width="10.42578125" customWidth="1"/>
    <col min="7" max="7" width="7.42578125" customWidth="1"/>
  </cols>
  <sheetData>
    <row r="3" spans="1:7">
      <c r="A3" s="71" t="s">
        <v>108</v>
      </c>
      <c r="B3" s="71" t="s">
        <v>107</v>
      </c>
    </row>
    <row r="4" spans="1:7">
      <c r="A4" s="71" t="s">
        <v>93</v>
      </c>
      <c r="B4" t="s">
        <v>91</v>
      </c>
      <c r="C4" t="s">
        <v>92</v>
      </c>
      <c r="D4" t="s">
        <v>88</v>
      </c>
      <c r="E4" t="s">
        <v>89</v>
      </c>
      <c r="F4" t="s">
        <v>90</v>
      </c>
      <c r="G4" t="s">
        <v>94</v>
      </c>
    </row>
    <row r="5" spans="1:7">
      <c r="A5" s="72" t="s">
        <v>101</v>
      </c>
      <c r="B5" s="2">
        <v>428</v>
      </c>
      <c r="C5" s="2">
        <v>281</v>
      </c>
      <c r="D5" s="2">
        <v>370</v>
      </c>
      <c r="E5" s="2">
        <v>286</v>
      </c>
      <c r="F5" s="2">
        <v>388</v>
      </c>
      <c r="G5" s="2">
        <v>1753</v>
      </c>
    </row>
    <row r="6" spans="1:7">
      <c r="A6" s="73" t="s">
        <v>99</v>
      </c>
      <c r="B6" s="2">
        <v>222</v>
      </c>
      <c r="C6" s="2">
        <v>160</v>
      </c>
      <c r="D6" s="2">
        <v>204</v>
      </c>
      <c r="E6" s="2">
        <v>160</v>
      </c>
      <c r="F6" s="2">
        <v>183</v>
      </c>
      <c r="G6" s="2">
        <v>929</v>
      </c>
    </row>
    <row r="7" spans="1:7">
      <c r="A7" s="73" t="s">
        <v>97</v>
      </c>
      <c r="B7" s="2">
        <v>124</v>
      </c>
      <c r="C7" s="2">
        <v>80</v>
      </c>
      <c r="D7" s="2">
        <v>103</v>
      </c>
      <c r="E7" s="2">
        <v>83</v>
      </c>
      <c r="F7" s="2">
        <v>104</v>
      </c>
      <c r="G7" s="2">
        <v>494</v>
      </c>
    </row>
    <row r="8" spans="1:7">
      <c r="A8" s="73" t="s">
        <v>98</v>
      </c>
      <c r="B8" s="2">
        <v>82</v>
      </c>
      <c r="C8" s="2">
        <v>41</v>
      </c>
      <c r="D8" s="2">
        <v>63</v>
      </c>
      <c r="E8" s="2">
        <v>43</v>
      </c>
      <c r="F8" s="2">
        <v>101</v>
      </c>
      <c r="G8" s="2">
        <v>330</v>
      </c>
    </row>
    <row r="9" spans="1:7">
      <c r="A9" s="72" t="s">
        <v>102</v>
      </c>
      <c r="B9" s="2">
        <v>528</v>
      </c>
      <c r="C9" s="2">
        <v>347</v>
      </c>
      <c r="D9" s="2">
        <v>406</v>
      </c>
      <c r="E9" s="2">
        <v>246</v>
      </c>
      <c r="F9" s="2">
        <v>144</v>
      </c>
      <c r="G9" s="2">
        <v>1671</v>
      </c>
    </row>
    <row r="10" spans="1:7">
      <c r="A10" s="73" t="s">
        <v>99</v>
      </c>
      <c r="B10" s="2">
        <v>283</v>
      </c>
      <c r="C10" s="2">
        <v>183</v>
      </c>
      <c r="D10" s="2">
        <v>203</v>
      </c>
      <c r="E10" s="2">
        <v>121</v>
      </c>
      <c r="F10" s="2">
        <v>83</v>
      </c>
      <c r="G10" s="2">
        <v>873</v>
      </c>
    </row>
    <row r="11" spans="1:7">
      <c r="A11" s="73" t="s">
        <v>97</v>
      </c>
      <c r="B11" s="2">
        <v>123</v>
      </c>
      <c r="C11" s="2">
        <v>80</v>
      </c>
      <c r="D11" s="2">
        <v>121</v>
      </c>
      <c r="E11" s="2">
        <v>62</v>
      </c>
      <c r="F11" s="2">
        <v>40</v>
      </c>
      <c r="G11" s="2">
        <v>426</v>
      </c>
    </row>
    <row r="12" spans="1:7">
      <c r="A12" s="73" t="s">
        <v>98</v>
      </c>
      <c r="B12" s="2">
        <v>122</v>
      </c>
      <c r="C12" s="2">
        <v>84</v>
      </c>
      <c r="D12" s="2">
        <v>82</v>
      </c>
      <c r="E12" s="2">
        <v>63</v>
      </c>
      <c r="F12" s="2">
        <v>21</v>
      </c>
      <c r="G12" s="2">
        <v>372</v>
      </c>
    </row>
    <row r="13" spans="1:7">
      <c r="A13" s="72" t="s">
        <v>103</v>
      </c>
      <c r="B13" s="2">
        <v>325</v>
      </c>
      <c r="C13" s="2">
        <v>343</v>
      </c>
      <c r="D13" s="2">
        <v>269</v>
      </c>
      <c r="E13" s="2">
        <v>350</v>
      </c>
      <c r="F13" s="2">
        <v>405</v>
      </c>
      <c r="G13" s="2">
        <v>1692</v>
      </c>
    </row>
    <row r="14" spans="1:7">
      <c r="A14" s="73" t="s">
        <v>99</v>
      </c>
      <c r="B14" s="2">
        <v>184</v>
      </c>
      <c r="C14" s="2">
        <v>161</v>
      </c>
      <c r="D14" s="2">
        <v>163</v>
      </c>
      <c r="E14" s="2">
        <v>184</v>
      </c>
      <c r="F14" s="2">
        <v>222</v>
      </c>
      <c r="G14" s="2">
        <v>914</v>
      </c>
    </row>
    <row r="15" spans="1:7">
      <c r="A15" s="73" t="s">
        <v>97</v>
      </c>
      <c r="B15" s="2">
        <v>81</v>
      </c>
      <c r="C15" s="2">
        <v>122</v>
      </c>
      <c r="D15" s="2">
        <v>63</v>
      </c>
      <c r="E15" s="2">
        <v>102</v>
      </c>
      <c r="F15" s="2">
        <v>103</v>
      </c>
      <c r="G15" s="2">
        <v>471</v>
      </c>
    </row>
    <row r="16" spans="1:7">
      <c r="A16" s="73" t="s">
        <v>98</v>
      </c>
      <c r="B16" s="2">
        <v>60</v>
      </c>
      <c r="C16" s="2">
        <v>60</v>
      </c>
      <c r="D16" s="2">
        <v>43</v>
      </c>
      <c r="E16" s="2">
        <v>64</v>
      </c>
      <c r="F16" s="2">
        <v>80</v>
      </c>
      <c r="G16" s="2">
        <v>307</v>
      </c>
    </row>
    <row r="17" spans="1:7">
      <c r="A17" s="72" t="s">
        <v>104</v>
      </c>
      <c r="B17" s="2">
        <v>282</v>
      </c>
      <c r="C17" s="2">
        <v>345</v>
      </c>
      <c r="D17" s="2">
        <v>306</v>
      </c>
      <c r="E17" s="2">
        <v>426</v>
      </c>
      <c r="F17" s="2">
        <v>366</v>
      </c>
      <c r="G17" s="2">
        <v>1725</v>
      </c>
    </row>
    <row r="18" spans="1:7">
      <c r="A18" s="73" t="s">
        <v>99</v>
      </c>
      <c r="B18" s="2">
        <v>160</v>
      </c>
      <c r="C18" s="2">
        <v>201</v>
      </c>
      <c r="D18" s="2">
        <v>161</v>
      </c>
      <c r="E18" s="2">
        <v>222</v>
      </c>
      <c r="F18" s="2">
        <v>203</v>
      </c>
      <c r="G18" s="2">
        <v>947</v>
      </c>
    </row>
    <row r="19" spans="1:7">
      <c r="A19" s="73" t="s">
        <v>97</v>
      </c>
      <c r="B19" s="2">
        <v>81</v>
      </c>
      <c r="C19" s="2">
        <v>82</v>
      </c>
      <c r="D19" s="2">
        <v>42</v>
      </c>
      <c r="E19" s="2">
        <v>121</v>
      </c>
      <c r="F19" s="2">
        <v>100</v>
      </c>
      <c r="G19" s="2">
        <v>426</v>
      </c>
    </row>
    <row r="20" spans="1:7">
      <c r="A20" s="73" t="s">
        <v>98</v>
      </c>
      <c r="B20" s="2">
        <v>41</v>
      </c>
      <c r="C20" s="2">
        <v>62</v>
      </c>
      <c r="D20" s="2">
        <v>103</v>
      </c>
      <c r="E20" s="2">
        <v>83</v>
      </c>
      <c r="F20" s="2">
        <v>63</v>
      </c>
      <c r="G20" s="2">
        <v>352</v>
      </c>
    </row>
    <row r="21" spans="1:7">
      <c r="A21" s="72" t="s">
        <v>105</v>
      </c>
      <c r="B21" s="2">
        <v>345</v>
      </c>
      <c r="C21" s="2">
        <v>467</v>
      </c>
      <c r="D21" s="2">
        <v>407</v>
      </c>
      <c r="E21" s="2">
        <v>365</v>
      </c>
      <c r="F21" s="2">
        <v>491</v>
      </c>
      <c r="G21" s="2">
        <v>2075</v>
      </c>
    </row>
    <row r="22" spans="1:7">
      <c r="A22" s="73" t="s">
        <v>99</v>
      </c>
      <c r="B22" s="2">
        <v>180</v>
      </c>
      <c r="C22" s="2">
        <v>243</v>
      </c>
      <c r="D22" s="2">
        <v>224</v>
      </c>
      <c r="E22" s="2">
        <v>224</v>
      </c>
      <c r="F22" s="2">
        <v>244</v>
      </c>
      <c r="G22" s="2">
        <v>1115</v>
      </c>
    </row>
    <row r="23" spans="1:7">
      <c r="A23" s="73" t="s">
        <v>97</v>
      </c>
      <c r="B23" s="2">
        <v>104</v>
      </c>
      <c r="C23" s="2">
        <v>124</v>
      </c>
      <c r="D23" s="2">
        <v>120</v>
      </c>
      <c r="E23" s="2">
        <v>80</v>
      </c>
      <c r="F23" s="2">
        <v>123</v>
      </c>
      <c r="G23" s="2">
        <v>551</v>
      </c>
    </row>
    <row r="24" spans="1:7">
      <c r="A24" s="73" t="s">
        <v>98</v>
      </c>
      <c r="B24" s="2">
        <v>61</v>
      </c>
      <c r="C24" s="2">
        <v>100</v>
      </c>
      <c r="D24" s="2">
        <v>63</v>
      </c>
      <c r="E24" s="2">
        <v>61</v>
      </c>
      <c r="F24" s="2">
        <v>124</v>
      </c>
      <c r="G24" s="2">
        <v>409</v>
      </c>
    </row>
    <row r="25" spans="1:7">
      <c r="A25" s="72" t="s">
        <v>106</v>
      </c>
      <c r="B25" s="2">
        <v>444</v>
      </c>
      <c r="C25" s="2">
        <v>365</v>
      </c>
      <c r="D25" s="2">
        <v>328</v>
      </c>
      <c r="E25" s="2">
        <v>360</v>
      </c>
      <c r="F25" s="2">
        <v>226</v>
      </c>
      <c r="G25" s="2">
        <v>1723</v>
      </c>
    </row>
    <row r="26" spans="1:7">
      <c r="A26" s="73" t="s">
        <v>99</v>
      </c>
      <c r="B26" s="2">
        <v>222</v>
      </c>
      <c r="C26" s="2">
        <v>200</v>
      </c>
      <c r="D26" s="2">
        <v>183</v>
      </c>
      <c r="E26" s="2">
        <v>200</v>
      </c>
      <c r="F26" s="2">
        <v>142</v>
      </c>
      <c r="G26" s="2">
        <v>947</v>
      </c>
    </row>
    <row r="27" spans="1:7">
      <c r="A27" s="73" t="s">
        <v>97</v>
      </c>
      <c r="B27" s="2">
        <v>122</v>
      </c>
      <c r="C27" s="2">
        <v>102</v>
      </c>
      <c r="D27" s="2">
        <v>81</v>
      </c>
      <c r="E27" s="2">
        <v>100</v>
      </c>
      <c r="F27" s="2">
        <v>42</v>
      </c>
      <c r="G27" s="2">
        <v>447</v>
      </c>
    </row>
    <row r="28" spans="1:7">
      <c r="A28" s="73" t="s">
        <v>98</v>
      </c>
      <c r="B28" s="2">
        <v>100</v>
      </c>
      <c r="C28" s="2">
        <v>63</v>
      </c>
      <c r="D28" s="2">
        <v>64</v>
      </c>
      <c r="E28" s="2">
        <v>60</v>
      </c>
      <c r="F28" s="2">
        <v>42</v>
      </c>
      <c r="G28" s="2">
        <v>329</v>
      </c>
    </row>
    <row r="29" spans="1:7">
      <c r="A29" s="72" t="s">
        <v>94</v>
      </c>
      <c r="B29" s="2">
        <v>2352</v>
      </c>
      <c r="C29" s="2">
        <v>2148</v>
      </c>
      <c r="D29" s="2">
        <v>2086</v>
      </c>
      <c r="E29" s="2">
        <v>2033</v>
      </c>
      <c r="F29" s="2">
        <v>2020</v>
      </c>
      <c r="G29" s="2">
        <v>10639</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1"/>
  <sheetViews>
    <sheetView tabSelected="1" workbookViewId="0">
      <selection activeCell="K16" sqref="K16"/>
    </sheetView>
  </sheetViews>
  <sheetFormatPr defaultRowHeight="12"/>
  <cols>
    <col min="2" max="9" width="12.7109375" customWidth="1"/>
  </cols>
  <sheetData>
    <row r="1" spans="1:9" ht="18.75">
      <c r="A1" s="132" t="s">
        <v>57</v>
      </c>
      <c r="B1" s="133"/>
      <c r="C1" s="133"/>
      <c r="D1" s="133"/>
      <c r="E1" s="133"/>
      <c r="F1" s="133"/>
      <c r="G1" s="133"/>
      <c r="H1" s="133"/>
      <c r="I1" s="133"/>
    </row>
    <row r="2" spans="1:9" ht="12" customHeight="1">
      <c r="A2" s="39"/>
    </row>
    <row r="3" spans="1:9" ht="14.25">
      <c r="B3" s="40" t="s">
        <v>58</v>
      </c>
    </row>
    <row r="4" spans="1:9" ht="13.5">
      <c r="B4" s="44"/>
      <c r="C4" s="44" t="s">
        <v>59</v>
      </c>
      <c r="D4" s="44" t="s">
        <v>60</v>
      </c>
      <c r="E4" s="44" t="s">
        <v>61</v>
      </c>
      <c r="F4" s="44" t="s">
        <v>62</v>
      </c>
      <c r="G4" s="44" t="s">
        <v>63</v>
      </c>
      <c r="H4" s="44" t="s">
        <v>64</v>
      </c>
      <c r="I4" s="44" t="s">
        <v>65</v>
      </c>
    </row>
    <row r="5" spans="1:9" ht="13.5">
      <c r="B5" s="41" t="s">
        <v>66</v>
      </c>
      <c r="C5" s="41">
        <v>885</v>
      </c>
      <c r="D5" s="102">
        <v>53</v>
      </c>
      <c r="E5" s="41">
        <v>181</v>
      </c>
      <c r="F5" s="41">
        <v>50</v>
      </c>
      <c r="G5" s="41">
        <v>47</v>
      </c>
      <c r="H5" s="41">
        <v>124</v>
      </c>
      <c r="I5" s="41">
        <v>138</v>
      </c>
    </row>
    <row r="6" spans="1:9" ht="14.25" thickBot="1">
      <c r="B6" s="42" t="s">
        <v>67</v>
      </c>
      <c r="C6" s="42">
        <v>558</v>
      </c>
      <c r="D6" s="42">
        <v>23</v>
      </c>
      <c r="E6" s="42">
        <v>132</v>
      </c>
      <c r="F6" s="42">
        <v>37</v>
      </c>
      <c r="G6" s="42">
        <v>24</v>
      </c>
      <c r="H6" s="42">
        <v>73</v>
      </c>
      <c r="I6" s="42">
        <v>97</v>
      </c>
    </row>
    <row r="7" spans="1:9" ht="14.25" thickTop="1">
      <c r="B7" s="43" t="s">
        <v>68</v>
      </c>
      <c r="C7" s="101">
        <f>ROUND(C6/C5,3)</f>
        <v>0.63100000000000001</v>
      </c>
      <c r="D7" s="101">
        <f t="shared" ref="D7:I7" si="0">ROUND(D6/D5,3)</f>
        <v>0.434</v>
      </c>
      <c r="E7" s="101">
        <f t="shared" si="0"/>
        <v>0.72899999999999998</v>
      </c>
      <c r="F7" s="101">
        <f t="shared" si="0"/>
        <v>0.74</v>
      </c>
      <c r="G7" s="101">
        <f t="shared" si="0"/>
        <v>0.51100000000000001</v>
      </c>
      <c r="H7" s="101">
        <f t="shared" si="0"/>
        <v>0.58899999999999997</v>
      </c>
      <c r="I7" s="101">
        <f t="shared" si="0"/>
        <v>0.70299999999999996</v>
      </c>
    </row>
    <row r="8" spans="1:9" ht="13.5">
      <c r="B8" s="46" t="s">
        <v>69</v>
      </c>
      <c r="C8" s="117" t="str">
        <f>REPT("★",ROUNDUP(C7*5,0))</f>
        <v>★★★★</v>
      </c>
      <c r="D8" s="117" t="str">
        <f>REPT("★",ROUNDUP(D7*5,0))</f>
        <v>★★★</v>
      </c>
      <c r="E8" s="117" t="str">
        <f t="shared" ref="E8:I8" si="1">REPT("★",ROUNDUP(E7*5,0))</f>
        <v>★★★★</v>
      </c>
      <c r="F8" s="117" t="str">
        <f t="shared" si="1"/>
        <v>★★★★</v>
      </c>
      <c r="G8" s="117" t="str">
        <f t="shared" si="1"/>
        <v>★★★</v>
      </c>
      <c r="H8" s="117" t="str">
        <f t="shared" si="1"/>
        <v>★★★</v>
      </c>
      <c r="I8" s="117" t="str">
        <f t="shared" si="1"/>
        <v>★★★★</v>
      </c>
    </row>
    <row r="9" spans="1:9">
      <c r="B9" s="47" t="s">
        <v>70</v>
      </c>
    </row>
    <row r="10" spans="1:9">
      <c r="B10" s="47"/>
    </row>
    <row r="11" spans="1:9" ht="14.25">
      <c r="C11" s="45"/>
      <c r="D11" s="45"/>
      <c r="E11" s="45"/>
      <c r="F11" s="48" t="s">
        <v>71</v>
      </c>
      <c r="G11" s="49" t="str">
        <f>"「"&amp; INDEX(C4:I7,1,MATCH(LARGE(C7:I7,1),C7:I7,0)) &amp; "」"</f>
        <v>「川の幸」</v>
      </c>
    </row>
  </sheetData>
  <mergeCells count="1">
    <mergeCell ref="A1:I1"/>
  </mergeCells>
  <phoneticPr fontId="2"/>
  <conditionalFormatting sqref="C7:I8">
    <cfRule type="aboveAverage" dxfId="0" priority="1" aboveAverage="0" equalAverage="1"/>
  </conditionalFormatting>
  <pageMargins left="0.70866141732283472" right="0.70866141732283472" top="0.74803149606299213" bottom="0.74803149606299213" header="0.31496062992125984" footer="0.31496062992125984"/>
  <pageSetup paperSize="9" scale="88"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知識問題</vt:lpstr>
      <vt:lpstr>課題１</vt:lpstr>
      <vt:lpstr>課題２</vt:lpstr>
      <vt:lpstr>課題３</vt:lpstr>
      <vt:lpstr>集計表</vt:lpstr>
      <vt:lpstr>課題４</vt:lpstr>
      <vt:lpstr>課題２!Print_Area</vt:lpstr>
      <vt:lpstr>商品</vt:lpstr>
      <vt:lpstr>担当者</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表計算Ａ　解答</dc:title>
  <dc:creator>高齢・障害・求職者雇用支援機構</dc:creator>
  <cp:lastModifiedBy>高齢・障害・求職者雇用支援機構</cp:lastModifiedBy>
  <cp:lastPrinted>2016-06-15T03:09:01Z</cp:lastPrinted>
  <dcterms:created xsi:type="dcterms:W3CDTF">2015-06-04T06:11:05Z</dcterms:created>
  <dcterms:modified xsi:type="dcterms:W3CDTF">2016-12-16T05:57:12Z</dcterms:modified>
</cp:coreProperties>
</file>