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l-flsv14w\京都支部（各課）\求職者支援課\求職者支援訓練\003_認定申請等スケジュール・報告手続き\02_実施機関提供・HP掲載用\"/>
    </mc:Choice>
  </mc:AlternateContent>
  <xr:revisionPtr revIDLastSave="0" documentId="13_ncr:1_{3A4702C9-A9F4-4658-950A-E87B98F27244}" xr6:coauthVersionLast="47" xr6:coauthVersionMax="47" xr10:uidLastSave="{00000000-0000-0000-0000-000000000000}"/>
  <bookViews>
    <workbookView xWindow="-120" yWindow="-120" windowWidth="29040" windowHeight="17640" xr2:uid="{A5A49EAD-CF2E-4EA2-A64C-2B1FD759A705}"/>
  </bookViews>
  <sheets>
    <sheet name="認定申請等スケジュール" sheetId="1" r:id="rId1"/>
    <sheet name="報告手続き" sheetId="4" r:id="rId2"/>
    <sheet name="閉庁日" sheetId="3" r:id="rId3"/>
    <sheet name="カレンダー" sheetId="5" r:id="rId4"/>
  </sheets>
  <definedNames>
    <definedName name="_xlnm.Print_Area" localSheetId="3">カレンダー!$A$1:$W$103</definedName>
    <definedName name="_xlnm.Print_Area" localSheetId="1">報告手続き!$A$4:$I$66</definedName>
    <definedName name="_xlnm.Print_Titles" localSheetId="1">報告手続き!$4:$7</definedName>
    <definedName name="スケジュール">認定申請等スケジュール!$A$6:$AA$17</definedName>
    <definedName name="開講年月">認定申請等スケジュール!$A$6:$A$17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5" l="1"/>
  <c r="A42" i="5" s="1"/>
  <c r="A84" i="5" s="1"/>
  <c r="C64" i="4"/>
  <c r="C59" i="4"/>
  <c r="A4" i="4"/>
  <c r="A53" i="5" l="1"/>
  <c r="A2" i="5"/>
  <c r="B2" i="3"/>
  <c r="A3" i="5" l="1"/>
  <c r="I2" i="5"/>
  <c r="D3" i="5"/>
  <c r="C2" i="3"/>
  <c r="D2" i="3" s="1"/>
  <c r="B5" i="3"/>
  <c r="B31" i="3"/>
  <c r="B32" i="3" s="1"/>
  <c r="B33" i="3" s="1"/>
  <c r="B3" i="3"/>
  <c r="A5" i="5" l="1"/>
  <c r="Y5" i="5" s="1"/>
  <c r="I3" i="5"/>
  <c r="L3" i="5"/>
  <c r="Q2" i="5"/>
  <c r="B6" i="3"/>
  <c r="B7" i="3" s="1"/>
  <c r="D3" i="3"/>
  <c r="D31" i="3"/>
  <c r="D32" i="3" s="1"/>
  <c r="D33" i="3" s="1"/>
  <c r="D5" i="3"/>
  <c r="D6" i="3" s="1"/>
  <c r="D7" i="3" s="1"/>
  <c r="C31" i="3"/>
  <c r="C32" i="3" s="1"/>
  <c r="C33" i="3" s="1"/>
  <c r="C3" i="3"/>
  <c r="C5" i="3"/>
  <c r="C6" i="3" s="1"/>
  <c r="C7" i="3" s="1"/>
  <c r="C60" i="4" l="1"/>
  <c r="C62" i="4"/>
  <c r="B5" i="5"/>
  <c r="Z5" i="5" s="1"/>
  <c r="Q3" i="5"/>
  <c r="A12" i="5"/>
  <c r="T3" i="5"/>
  <c r="I5" i="5"/>
  <c r="AG5" i="5" s="1"/>
  <c r="AA12" i="1"/>
  <c r="AA6" i="1"/>
  <c r="AA16" i="1"/>
  <c r="AA7" i="1"/>
  <c r="AA14" i="1"/>
  <c r="AA8" i="1"/>
  <c r="AA15" i="1"/>
  <c r="AA11" i="1"/>
  <c r="AA13" i="1"/>
  <c r="AA10" i="1"/>
  <c r="AA17" i="1"/>
  <c r="AA9" i="1"/>
  <c r="C5" i="5" l="1"/>
  <c r="AA5" i="5" s="1"/>
  <c r="D5" i="5"/>
  <c r="AB5" i="5" s="1"/>
  <c r="I12" i="5"/>
  <c r="D13" i="5"/>
  <c r="A13" i="5"/>
  <c r="J5" i="5"/>
  <c r="AH5" i="5" s="1"/>
  <c r="Q5" i="5"/>
  <c r="AO5" i="5" s="1"/>
  <c r="Z9" i="1"/>
  <c r="X9" i="1" s="1"/>
  <c r="W9" i="1" s="1"/>
  <c r="V9" i="1" s="1"/>
  <c r="U9" i="1" s="1"/>
  <c r="A9" i="1"/>
  <c r="Z11" i="1"/>
  <c r="X11" i="1" s="1"/>
  <c r="W11" i="1" s="1"/>
  <c r="V11" i="1" s="1"/>
  <c r="U11" i="1" s="1"/>
  <c r="A11" i="1"/>
  <c r="Z13" i="1"/>
  <c r="X13" i="1" s="1"/>
  <c r="W13" i="1" s="1"/>
  <c r="V13" i="1" s="1"/>
  <c r="U13" i="1" s="1"/>
  <c r="A13" i="1"/>
  <c r="Z15" i="1"/>
  <c r="X15" i="1" s="1"/>
  <c r="W15" i="1" s="1"/>
  <c r="V15" i="1" s="1"/>
  <c r="U15" i="1" s="1"/>
  <c r="A15" i="1"/>
  <c r="Z8" i="1"/>
  <c r="X8" i="1" s="1"/>
  <c r="W8" i="1" s="1"/>
  <c r="V8" i="1" s="1"/>
  <c r="U8" i="1" s="1"/>
  <c r="A8" i="1"/>
  <c r="Z14" i="1"/>
  <c r="X14" i="1" s="1"/>
  <c r="W14" i="1" s="1"/>
  <c r="V14" i="1" s="1"/>
  <c r="U14" i="1" s="1"/>
  <c r="A14" i="1"/>
  <c r="Z7" i="1"/>
  <c r="X7" i="1" s="1"/>
  <c r="W7" i="1" s="1"/>
  <c r="V7" i="1" s="1"/>
  <c r="U7" i="1" s="1"/>
  <c r="A7" i="1"/>
  <c r="Z17" i="1"/>
  <c r="X17" i="1" s="1"/>
  <c r="W17" i="1" s="1"/>
  <c r="V17" i="1" s="1"/>
  <c r="U17" i="1" s="1"/>
  <c r="A17" i="1"/>
  <c r="Z16" i="1"/>
  <c r="X16" i="1" s="1"/>
  <c r="W16" i="1" s="1"/>
  <c r="V16" i="1" s="1"/>
  <c r="U16" i="1" s="1"/>
  <c r="A16" i="1"/>
  <c r="Z10" i="1"/>
  <c r="X10" i="1" s="1"/>
  <c r="W10" i="1" s="1"/>
  <c r="V10" i="1" s="1"/>
  <c r="U10" i="1" s="1"/>
  <c r="A10" i="1"/>
  <c r="Z6" i="1"/>
  <c r="X6" i="1" s="1"/>
  <c r="W6" i="1" s="1"/>
  <c r="V6" i="1" s="1"/>
  <c r="U6" i="1" s="1"/>
  <c r="A6" i="1"/>
  <c r="Z12" i="1"/>
  <c r="X12" i="1" s="1"/>
  <c r="W12" i="1" s="1"/>
  <c r="V12" i="1" s="1"/>
  <c r="U12" i="1" s="1"/>
  <c r="A12" i="1"/>
  <c r="E23" i="4" l="1"/>
  <c r="C13" i="4"/>
  <c r="C23" i="4"/>
  <c r="C12" i="4"/>
  <c r="C30" i="4"/>
  <c r="C34" i="4" s="1"/>
  <c r="C22" i="4"/>
  <c r="C11" i="4"/>
  <c r="C20" i="4"/>
  <c r="C10" i="4"/>
  <c r="C19" i="4"/>
  <c r="C9" i="4"/>
  <c r="C2" i="4"/>
  <c r="C15" i="4"/>
  <c r="C8" i="4"/>
  <c r="C14" i="4"/>
  <c r="C18" i="4" s="1"/>
  <c r="E8" i="4"/>
  <c r="E5" i="5"/>
  <c r="AC5" i="5" s="1"/>
  <c r="Q12" i="5"/>
  <c r="L13" i="5"/>
  <c r="I13" i="5"/>
  <c r="A15" i="5"/>
  <c r="Y15" i="5" s="1"/>
  <c r="R5" i="5"/>
  <c r="AP5" i="5" s="1"/>
  <c r="K5" i="5"/>
  <c r="AI5" i="5" s="1"/>
  <c r="R16" i="1"/>
  <c r="N16" i="1" s="1"/>
  <c r="T16" i="1"/>
  <c r="T15" i="1"/>
  <c r="R15" i="1"/>
  <c r="N15" i="1" s="1"/>
  <c r="R12" i="1"/>
  <c r="N12" i="1" s="1"/>
  <c r="T12" i="1"/>
  <c r="T7" i="1"/>
  <c r="R7" i="1"/>
  <c r="N7" i="1" s="1"/>
  <c r="R13" i="1"/>
  <c r="N13" i="1" s="1"/>
  <c r="T13" i="1"/>
  <c r="T6" i="1"/>
  <c r="R6" i="1"/>
  <c r="N6" i="1" s="1"/>
  <c r="T8" i="1"/>
  <c r="R8" i="1"/>
  <c r="N8" i="1" s="1"/>
  <c r="R17" i="1"/>
  <c r="N17" i="1" s="1"/>
  <c r="T17" i="1"/>
  <c r="T14" i="1"/>
  <c r="R14" i="1"/>
  <c r="N14" i="1" s="1"/>
  <c r="T11" i="1"/>
  <c r="R11" i="1"/>
  <c r="N11" i="1" s="1"/>
  <c r="T10" i="1"/>
  <c r="R10" i="1"/>
  <c r="N10" i="1" s="1"/>
  <c r="R9" i="1"/>
  <c r="N9" i="1" s="1"/>
  <c r="T9" i="1"/>
  <c r="F5" i="5" l="1"/>
  <c r="AD5" i="5" s="1"/>
  <c r="B15" i="5"/>
  <c r="Z15" i="5" s="1"/>
  <c r="L5" i="5"/>
  <c r="AJ5" i="5" s="1"/>
  <c r="S5" i="5"/>
  <c r="AQ5" i="5" s="1"/>
  <c r="I15" i="5"/>
  <c r="AG15" i="5" s="1"/>
  <c r="T13" i="5"/>
  <c r="Q13" i="5"/>
  <c r="A22" i="5"/>
  <c r="P7" i="1"/>
  <c r="L7" i="1" s="1"/>
  <c r="P9" i="1"/>
  <c r="L9" i="1" s="1"/>
  <c r="P17" i="1"/>
  <c r="L17" i="1" s="1"/>
  <c r="P10" i="1"/>
  <c r="L10" i="1" s="1"/>
  <c r="P12" i="1"/>
  <c r="L12" i="1" s="1"/>
  <c r="P8" i="1"/>
  <c r="L8" i="1" s="1"/>
  <c r="P11" i="1"/>
  <c r="L11" i="1" s="1"/>
  <c r="P6" i="1"/>
  <c r="L6" i="1" s="1"/>
  <c r="P15" i="1"/>
  <c r="L15" i="1" s="1"/>
  <c r="P14" i="1"/>
  <c r="L14" i="1" s="1"/>
  <c r="P13" i="1"/>
  <c r="L13" i="1" s="1"/>
  <c r="P16" i="1"/>
  <c r="L16" i="1" s="1"/>
  <c r="I9" i="1" l="1"/>
  <c r="H9" i="1"/>
  <c r="G9" i="1" s="1"/>
  <c r="I7" i="1"/>
  <c r="H7" i="1"/>
  <c r="G7" i="1" s="1"/>
  <c r="I6" i="1"/>
  <c r="H6" i="1"/>
  <c r="G6" i="1" s="1"/>
  <c r="I11" i="1"/>
  <c r="H11" i="1"/>
  <c r="G11" i="1" s="1"/>
  <c r="I8" i="1"/>
  <c r="H8" i="1"/>
  <c r="G8" i="1" s="1"/>
  <c r="I12" i="1"/>
  <c r="H12" i="1"/>
  <c r="G12" i="1" s="1"/>
  <c r="I14" i="1"/>
  <c r="H14" i="1"/>
  <c r="G14" i="1" s="1"/>
  <c r="I16" i="1"/>
  <c r="H16" i="1"/>
  <c r="G16" i="1" s="1"/>
  <c r="I10" i="1"/>
  <c r="H10" i="1"/>
  <c r="G10" i="1" s="1"/>
  <c r="I17" i="1"/>
  <c r="H17" i="1"/>
  <c r="G17" i="1" s="1"/>
  <c r="I13" i="1"/>
  <c r="H13" i="1"/>
  <c r="G13" i="1" s="1"/>
  <c r="I15" i="1"/>
  <c r="H15" i="1"/>
  <c r="G15" i="1" s="1"/>
  <c r="G5" i="5"/>
  <c r="AE5" i="5" s="1"/>
  <c r="Q15" i="5"/>
  <c r="AO15" i="5" s="1"/>
  <c r="J15" i="5"/>
  <c r="AH15" i="5" s="1"/>
  <c r="C15" i="5"/>
  <c r="AA15" i="5" s="1"/>
  <c r="M5" i="5"/>
  <c r="AK5" i="5" s="1"/>
  <c r="D23" i="5"/>
  <c r="A23" i="5"/>
  <c r="I22" i="5"/>
  <c r="T5" i="5"/>
  <c r="AR5" i="5" s="1"/>
  <c r="R15" i="5" l="1"/>
  <c r="AP15" i="5" s="1"/>
  <c r="D15" i="5"/>
  <c r="AB15" i="5" s="1"/>
  <c r="A6" i="5"/>
  <c r="Y6" i="5" s="1"/>
  <c r="I23" i="5"/>
  <c r="Q22" i="5"/>
  <c r="L23" i="5"/>
  <c r="A25" i="5"/>
  <c r="Y25" i="5" s="1"/>
  <c r="K15" i="5"/>
  <c r="AI15" i="5" s="1"/>
  <c r="U5" i="5"/>
  <c r="AS5" i="5" s="1"/>
  <c r="N5" i="5"/>
  <c r="AL5" i="5" s="1"/>
  <c r="S15" i="5"/>
  <c r="AQ15" i="5" s="1"/>
  <c r="D7" i="1"/>
  <c r="D16" i="1"/>
  <c r="D8" i="1"/>
  <c r="D11" i="1"/>
  <c r="D17" i="1"/>
  <c r="D15" i="1"/>
  <c r="D6" i="1"/>
  <c r="D13" i="1"/>
  <c r="D14" i="1"/>
  <c r="D12" i="1"/>
  <c r="D9" i="1"/>
  <c r="D10" i="1"/>
  <c r="B6" i="1" l="1"/>
  <c r="F6" i="1"/>
  <c r="B17" i="1"/>
  <c r="F17" i="1"/>
  <c r="B11" i="1"/>
  <c r="F11" i="1"/>
  <c r="B15" i="1"/>
  <c r="F15" i="1"/>
  <c r="B10" i="1"/>
  <c r="F10" i="1"/>
  <c r="B9" i="1"/>
  <c r="F9" i="1"/>
  <c r="B8" i="1"/>
  <c r="F8" i="1"/>
  <c r="B12" i="1"/>
  <c r="F12" i="1"/>
  <c r="B16" i="1"/>
  <c r="F16" i="1"/>
  <c r="B14" i="1"/>
  <c r="F14" i="1"/>
  <c r="B7" i="1"/>
  <c r="F7" i="1"/>
  <c r="B13" i="1"/>
  <c r="F13" i="1"/>
  <c r="B6" i="5"/>
  <c r="Z6" i="5" s="1"/>
  <c r="E15" i="5"/>
  <c r="AC15" i="5" s="1"/>
  <c r="B25" i="5"/>
  <c r="Z25" i="5" s="1"/>
  <c r="I25" i="5"/>
  <c r="AG25" i="5" s="1"/>
  <c r="O5" i="5"/>
  <c r="AM5" i="5" s="1"/>
  <c r="A32" i="5"/>
  <c r="Q23" i="5"/>
  <c r="T23" i="5"/>
  <c r="V5" i="5"/>
  <c r="AT5" i="5" s="1"/>
  <c r="L15" i="5"/>
  <c r="AJ15" i="5" s="1"/>
  <c r="T15" i="5"/>
  <c r="AR15" i="5" s="1"/>
  <c r="J25" i="5" l="1"/>
  <c r="AH25" i="5" s="1"/>
  <c r="F15" i="5"/>
  <c r="AD15" i="5" s="1"/>
  <c r="C6" i="5"/>
  <c r="AA6" i="5" s="1"/>
  <c r="M15" i="5"/>
  <c r="AK15" i="5" s="1"/>
  <c r="Q25" i="5"/>
  <c r="AO25" i="5" s="1"/>
  <c r="U15" i="5"/>
  <c r="AS15" i="5" s="1"/>
  <c r="A33" i="5"/>
  <c r="I32" i="5"/>
  <c r="D33" i="5"/>
  <c r="I6" i="5"/>
  <c r="AG6" i="5" s="1"/>
  <c r="W5" i="5"/>
  <c r="AU5" i="5" s="1"/>
  <c r="C25" i="5"/>
  <c r="AA25" i="5" s="1"/>
  <c r="K25" i="5" l="1"/>
  <c r="AI25" i="5" s="1"/>
  <c r="R25" i="5"/>
  <c r="AP25" i="5" s="1"/>
  <c r="N15" i="5"/>
  <c r="AL15" i="5" s="1"/>
  <c r="D6" i="5"/>
  <c r="AB6" i="5" s="1"/>
  <c r="S25" i="5"/>
  <c r="AQ25" i="5" s="1"/>
  <c r="G15" i="5"/>
  <c r="AE15" i="5" s="1"/>
  <c r="D25" i="5"/>
  <c r="AB25" i="5" s="1"/>
  <c r="V15" i="5"/>
  <c r="AT15" i="5" s="1"/>
  <c r="J6" i="5"/>
  <c r="AH6" i="5" s="1"/>
  <c r="L25" i="5"/>
  <c r="AJ25" i="5" s="1"/>
  <c r="Q32" i="5"/>
  <c r="L33" i="5"/>
  <c r="I33" i="5"/>
  <c r="Q6" i="5"/>
  <c r="AO6" i="5" s="1"/>
  <c r="A35" i="5"/>
  <c r="Y35" i="5" s="1"/>
  <c r="B35" i="5" l="1"/>
  <c r="Z35" i="5" s="1"/>
  <c r="A16" i="5"/>
  <c r="Y16" i="5" s="1"/>
  <c r="T25" i="5"/>
  <c r="AR25" i="5" s="1"/>
  <c r="E6" i="5"/>
  <c r="AC6" i="5" s="1"/>
  <c r="O15" i="5"/>
  <c r="AM15" i="5" s="1"/>
  <c r="E25" i="5"/>
  <c r="AC25" i="5" s="1"/>
  <c r="K6" i="5"/>
  <c r="AI6" i="5" s="1"/>
  <c r="W15" i="5"/>
  <c r="AU15" i="5" s="1"/>
  <c r="I35" i="5"/>
  <c r="AG35" i="5" s="1"/>
  <c r="T33" i="5"/>
  <c r="Q33" i="5"/>
  <c r="A43" i="5"/>
  <c r="R6" i="5"/>
  <c r="AP6" i="5" s="1"/>
  <c r="M25" i="5"/>
  <c r="AK25" i="5" s="1"/>
  <c r="C35" i="5" l="1"/>
  <c r="AA35" i="5" s="1"/>
  <c r="J35" i="5"/>
  <c r="AH35" i="5" s="1"/>
  <c r="F6" i="5"/>
  <c r="AD6" i="5" s="1"/>
  <c r="U25" i="5"/>
  <c r="AS25" i="5" s="1"/>
  <c r="I16" i="5"/>
  <c r="AG16" i="5" s="1"/>
  <c r="F25" i="5"/>
  <c r="AD25" i="5" s="1"/>
  <c r="B16" i="5"/>
  <c r="Z16" i="5" s="1"/>
  <c r="S6" i="5"/>
  <c r="AQ6" i="5" s="1"/>
  <c r="Q16" i="5"/>
  <c r="AO16" i="5" s="1"/>
  <c r="N25" i="5"/>
  <c r="AL25" i="5" s="1"/>
  <c r="L6" i="5"/>
  <c r="AJ6" i="5" s="1"/>
  <c r="D44" i="5"/>
  <c r="A44" i="5"/>
  <c r="I43" i="5"/>
  <c r="Q35" i="5"/>
  <c r="AO35" i="5" s="1"/>
  <c r="D35" i="5"/>
  <c r="AB35" i="5" s="1"/>
  <c r="K35" i="5" l="1"/>
  <c r="AI35" i="5" s="1"/>
  <c r="J16" i="5"/>
  <c r="AH16" i="5" s="1"/>
  <c r="V25" i="5"/>
  <c r="AT25" i="5" s="1"/>
  <c r="O25" i="5"/>
  <c r="AM25" i="5" s="1"/>
  <c r="C16" i="5"/>
  <c r="AA16" i="5" s="1"/>
  <c r="E35" i="5"/>
  <c r="AC35" i="5" s="1"/>
  <c r="G6" i="5"/>
  <c r="AE6" i="5" s="1"/>
  <c r="G25" i="5"/>
  <c r="AE25" i="5" s="1"/>
  <c r="L35" i="5"/>
  <c r="AJ35" i="5" s="1"/>
  <c r="R35" i="5"/>
  <c r="AP35" i="5" s="1"/>
  <c r="M6" i="5"/>
  <c r="AK6" i="5" s="1"/>
  <c r="A46" i="5"/>
  <c r="Y46" i="5" s="1"/>
  <c r="R16" i="5"/>
  <c r="AP16" i="5" s="1"/>
  <c r="T6" i="5"/>
  <c r="AR6" i="5" s="1"/>
  <c r="I44" i="5"/>
  <c r="Q43" i="5"/>
  <c r="L44" i="5"/>
  <c r="W25" i="5" l="1"/>
  <c r="AU25" i="5" s="1"/>
  <c r="A26" i="5"/>
  <c r="Y26" i="5" s="1"/>
  <c r="I26" i="5"/>
  <c r="AG26" i="5" s="1"/>
  <c r="A7" i="5"/>
  <c r="Y7" i="5" s="1"/>
  <c r="D16" i="5"/>
  <c r="AB16" i="5" s="1"/>
  <c r="F35" i="5"/>
  <c r="AD35" i="5" s="1"/>
  <c r="K16" i="5"/>
  <c r="AI16" i="5" s="1"/>
  <c r="S35" i="5"/>
  <c r="AQ35" i="5" s="1"/>
  <c r="U6" i="5"/>
  <c r="AS6" i="5" s="1"/>
  <c r="S16" i="5"/>
  <c r="AQ16" i="5" s="1"/>
  <c r="B46" i="5"/>
  <c r="Z46" i="5" s="1"/>
  <c r="N6" i="5"/>
  <c r="AL6" i="5" s="1"/>
  <c r="A54" i="5"/>
  <c r="T44" i="5"/>
  <c r="Q44" i="5"/>
  <c r="I46" i="5"/>
  <c r="AG46" i="5" s="1"/>
  <c r="M35" i="5"/>
  <c r="AK35" i="5" s="1"/>
  <c r="Q26" i="5" l="1"/>
  <c r="AO26" i="5" s="1"/>
  <c r="E16" i="5"/>
  <c r="AC16" i="5" s="1"/>
  <c r="J46" i="5"/>
  <c r="AH46" i="5" s="1"/>
  <c r="T35" i="5"/>
  <c r="AR35" i="5" s="1"/>
  <c r="B7" i="5"/>
  <c r="Z7" i="5" s="1"/>
  <c r="L16" i="5"/>
  <c r="AJ16" i="5" s="1"/>
  <c r="J26" i="5"/>
  <c r="AH26" i="5" s="1"/>
  <c r="G35" i="5"/>
  <c r="AE35" i="5" s="1"/>
  <c r="B26" i="5"/>
  <c r="Z26" i="5" s="1"/>
  <c r="D55" i="5"/>
  <c r="A55" i="5"/>
  <c r="I54" i="5"/>
  <c r="N35" i="5"/>
  <c r="AL35" i="5" s="1"/>
  <c r="C46" i="5"/>
  <c r="AA46" i="5" s="1"/>
  <c r="V6" i="5"/>
  <c r="AT6" i="5" s="1"/>
  <c r="O6" i="5"/>
  <c r="AM6" i="5" s="1"/>
  <c r="Q46" i="5"/>
  <c r="AO46" i="5" s="1"/>
  <c r="T16" i="5"/>
  <c r="AR16" i="5" s="1"/>
  <c r="K46" i="5" l="1"/>
  <c r="AI46" i="5" s="1"/>
  <c r="R26" i="5"/>
  <c r="AP26" i="5" s="1"/>
  <c r="C26" i="5"/>
  <c r="AA26" i="5" s="1"/>
  <c r="C7" i="5"/>
  <c r="AA7" i="5" s="1"/>
  <c r="U35" i="5"/>
  <c r="AS35" i="5" s="1"/>
  <c r="R46" i="5"/>
  <c r="AP46" i="5" s="1"/>
  <c r="A36" i="5"/>
  <c r="Y36" i="5" s="1"/>
  <c r="M16" i="5"/>
  <c r="AK16" i="5" s="1"/>
  <c r="K26" i="5"/>
  <c r="AI26" i="5" s="1"/>
  <c r="F16" i="5"/>
  <c r="AD16" i="5" s="1"/>
  <c r="D46" i="5"/>
  <c r="AB46" i="5" s="1"/>
  <c r="W6" i="5"/>
  <c r="AU6" i="5" s="1"/>
  <c r="U16" i="5"/>
  <c r="AS16" i="5" s="1"/>
  <c r="I7" i="5"/>
  <c r="AG7" i="5" s="1"/>
  <c r="L55" i="5"/>
  <c r="I55" i="5"/>
  <c r="Q54" i="5"/>
  <c r="A57" i="5"/>
  <c r="Y57" i="5" s="1"/>
  <c r="O35" i="5"/>
  <c r="AM35" i="5" s="1"/>
  <c r="L46" i="5" l="1"/>
  <c r="AJ46" i="5" s="1"/>
  <c r="S46" i="5"/>
  <c r="AQ46" i="5" s="1"/>
  <c r="S26" i="5"/>
  <c r="AQ26" i="5" s="1"/>
  <c r="G16" i="5"/>
  <c r="AE16" i="5" s="1"/>
  <c r="V35" i="5"/>
  <c r="AT35" i="5" s="1"/>
  <c r="B36" i="5"/>
  <c r="Z36" i="5" s="1"/>
  <c r="L26" i="5"/>
  <c r="AJ26" i="5" s="1"/>
  <c r="N16" i="5"/>
  <c r="AL16" i="5" s="1"/>
  <c r="D7" i="5"/>
  <c r="AB7" i="5" s="1"/>
  <c r="D26" i="5"/>
  <c r="AB26" i="5" s="1"/>
  <c r="I36" i="5"/>
  <c r="AG36" i="5" s="1"/>
  <c r="B57" i="5"/>
  <c r="Z57" i="5" s="1"/>
  <c r="I57" i="5"/>
  <c r="AG57" i="5" s="1"/>
  <c r="V16" i="5"/>
  <c r="AT16" i="5" s="1"/>
  <c r="A64" i="5"/>
  <c r="T55" i="5"/>
  <c r="Q55" i="5"/>
  <c r="Q7" i="5"/>
  <c r="AO7" i="5" s="1"/>
  <c r="J7" i="5"/>
  <c r="AH7" i="5" s="1"/>
  <c r="E46" i="5"/>
  <c r="AC46" i="5" s="1"/>
  <c r="M46" i="5" l="1"/>
  <c r="AK46" i="5" s="1"/>
  <c r="T46" i="5"/>
  <c r="AR46" i="5" s="1"/>
  <c r="W35" i="5"/>
  <c r="AU35" i="5" s="1"/>
  <c r="T26" i="5"/>
  <c r="AR26" i="5" s="1"/>
  <c r="M26" i="5"/>
  <c r="AK26" i="5" s="1"/>
  <c r="E26" i="5"/>
  <c r="AC26" i="5" s="1"/>
  <c r="C36" i="5"/>
  <c r="AA36" i="5" s="1"/>
  <c r="F46" i="5"/>
  <c r="AD46" i="5" s="1"/>
  <c r="J57" i="5"/>
  <c r="AH57" i="5" s="1"/>
  <c r="E7" i="5"/>
  <c r="AC7" i="5" s="1"/>
  <c r="O16" i="5"/>
  <c r="AM16" i="5" s="1"/>
  <c r="A17" i="5"/>
  <c r="Y17" i="5" s="1"/>
  <c r="R7" i="5"/>
  <c r="AP7" i="5" s="1"/>
  <c r="W16" i="5"/>
  <c r="AU16" i="5" s="1"/>
  <c r="K7" i="5"/>
  <c r="AI7" i="5" s="1"/>
  <c r="Q57" i="5"/>
  <c r="AO57" i="5" s="1"/>
  <c r="C57" i="5"/>
  <c r="AA57" i="5" s="1"/>
  <c r="U46" i="5"/>
  <c r="AS46" i="5" s="1"/>
  <c r="N46" i="5"/>
  <c r="AL46" i="5" s="1"/>
  <c r="J36" i="5"/>
  <c r="AH36" i="5" s="1"/>
  <c r="I64" i="5"/>
  <c r="D65" i="5"/>
  <c r="A65" i="5"/>
  <c r="U26" i="5" l="1"/>
  <c r="AS26" i="5" s="1"/>
  <c r="Q36" i="5"/>
  <c r="AO36" i="5" s="1"/>
  <c r="B17" i="5"/>
  <c r="Z17" i="5" s="1"/>
  <c r="G46" i="5"/>
  <c r="AE46" i="5" s="1"/>
  <c r="D36" i="5"/>
  <c r="AB36" i="5" s="1"/>
  <c r="I17" i="5"/>
  <c r="AG17" i="5" s="1"/>
  <c r="F26" i="5"/>
  <c r="AD26" i="5" s="1"/>
  <c r="R57" i="5"/>
  <c r="AP57" i="5" s="1"/>
  <c r="F7" i="5"/>
  <c r="AD7" i="5" s="1"/>
  <c r="N26" i="5"/>
  <c r="AL26" i="5" s="1"/>
  <c r="K57" i="5"/>
  <c r="AI57" i="5" s="1"/>
  <c r="L65" i="5"/>
  <c r="I65" i="5"/>
  <c r="Q64" i="5"/>
  <c r="V46" i="5"/>
  <c r="AT46" i="5" s="1"/>
  <c r="L7" i="5"/>
  <c r="AJ7" i="5" s="1"/>
  <c r="K36" i="5"/>
  <c r="AI36" i="5" s="1"/>
  <c r="D57" i="5"/>
  <c r="AB57" i="5" s="1"/>
  <c r="S7" i="5"/>
  <c r="AQ7" i="5" s="1"/>
  <c r="A67" i="5"/>
  <c r="Y67" i="5" s="1"/>
  <c r="O46" i="5"/>
  <c r="AM46" i="5" s="1"/>
  <c r="Q17" i="5"/>
  <c r="AO17" i="5" s="1"/>
  <c r="L57" i="5" l="1"/>
  <c r="AJ57" i="5" s="1"/>
  <c r="R36" i="5"/>
  <c r="AP36" i="5" s="1"/>
  <c r="V26" i="5"/>
  <c r="AT26" i="5" s="1"/>
  <c r="E57" i="5"/>
  <c r="AC57" i="5" s="1"/>
  <c r="O26" i="5"/>
  <c r="AM26" i="5" s="1"/>
  <c r="J17" i="5"/>
  <c r="AH17" i="5" s="1"/>
  <c r="E36" i="5"/>
  <c r="AC36" i="5" s="1"/>
  <c r="G7" i="5"/>
  <c r="AE7" i="5" s="1"/>
  <c r="A47" i="5"/>
  <c r="Y47" i="5" s="1"/>
  <c r="S57" i="5"/>
  <c r="AQ57" i="5" s="1"/>
  <c r="G26" i="5"/>
  <c r="AE26" i="5" s="1"/>
  <c r="C17" i="5"/>
  <c r="AA17" i="5" s="1"/>
  <c r="B67" i="5"/>
  <c r="Z67" i="5" s="1"/>
  <c r="M7" i="5"/>
  <c r="AK7" i="5" s="1"/>
  <c r="L36" i="5"/>
  <c r="AJ36" i="5" s="1"/>
  <c r="R17" i="5"/>
  <c r="AP17" i="5" s="1"/>
  <c r="T7" i="5"/>
  <c r="AR7" i="5" s="1"/>
  <c r="W46" i="5"/>
  <c r="AU46" i="5" s="1"/>
  <c r="A74" i="5"/>
  <c r="T65" i="5"/>
  <c r="Q65" i="5"/>
  <c r="I67" i="5"/>
  <c r="AG67" i="5" s="1"/>
  <c r="I47" i="5"/>
  <c r="AG47" i="5" s="1"/>
  <c r="W26" i="5" l="1"/>
  <c r="AU26" i="5" s="1"/>
  <c r="S36" i="5"/>
  <c r="AQ36" i="5" s="1"/>
  <c r="M57" i="5"/>
  <c r="AK57" i="5" s="1"/>
  <c r="O57" i="5"/>
  <c r="AM57" i="5" s="1"/>
  <c r="F36" i="5"/>
  <c r="AD36" i="5" s="1"/>
  <c r="T57" i="5"/>
  <c r="AR57" i="5" s="1"/>
  <c r="K17" i="5"/>
  <c r="AI17" i="5" s="1"/>
  <c r="I27" i="5"/>
  <c r="AG27" i="5" s="1"/>
  <c r="A27" i="5"/>
  <c r="Y27" i="5" s="1"/>
  <c r="B47" i="5"/>
  <c r="Z47" i="5" s="1"/>
  <c r="A8" i="5"/>
  <c r="Y8" i="5" s="1"/>
  <c r="F57" i="5"/>
  <c r="AD57" i="5" s="1"/>
  <c r="D17" i="5"/>
  <c r="AB17" i="5" s="1"/>
  <c r="S17" i="5"/>
  <c r="AQ17" i="5" s="1"/>
  <c r="N7" i="5"/>
  <c r="AL7" i="5" s="1"/>
  <c r="M36" i="5"/>
  <c r="AK36" i="5" s="1"/>
  <c r="Q67" i="5"/>
  <c r="AO67" i="5" s="1"/>
  <c r="I74" i="5"/>
  <c r="D75" i="5"/>
  <c r="A75" i="5"/>
  <c r="J47" i="5"/>
  <c r="AH47" i="5" s="1"/>
  <c r="J67" i="5"/>
  <c r="AH67" i="5" s="1"/>
  <c r="Q47" i="5"/>
  <c r="AO47" i="5" s="1"/>
  <c r="C67" i="5"/>
  <c r="AA67" i="5" s="1"/>
  <c r="U7" i="5"/>
  <c r="AS7" i="5" s="1"/>
  <c r="N57" i="5" l="1"/>
  <c r="AL57" i="5" s="1"/>
  <c r="T36" i="5"/>
  <c r="AR36" i="5" s="1"/>
  <c r="R67" i="5"/>
  <c r="AP67" i="5" s="1"/>
  <c r="Q27" i="5"/>
  <c r="AO27" i="5" s="1"/>
  <c r="L17" i="5"/>
  <c r="AJ17" i="5" s="1"/>
  <c r="B8" i="5"/>
  <c r="Z8" i="5" s="1"/>
  <c r="C47" i="5"/>
  <c r="AA47" i="5" s="1"/>
  <c r="U57" i="5"/>
  <c r="AS57" i="5" s="1"/>
  <c r="B27" i="5"/>
  <c r="Z27" i="5" s="1"/>
  <c r="E17" i="5"/>
  <c r="AC17" i="5" s="1"/>
  <c r="G36" i="5"/>
  <c r="AE36" i="5" s="1"/>
  <c r="G57" i="5"/>
  <c r="AE57" i="5" s="1"/>
  <c r="J27" i="5"/>
  <c r="AH27" i="5" s="1"/>
  <c r="I58" i="5"/>
  <c r="AG58" i="5" s="1"/>
  <c r="K47" i="5"/>
  <c r="AI47" i="5" s="1"/>
  <c r="D67" i="5"/>
  <c r="AB67" i="5" s="1"/>
  <c r="N36" i="5"/>
  <c r="AL36" i="5" s="1"/>
  <c r="O7" i="5"/>
  <c r="AM7" i="5" s="1"/>
  <c r="V7" i="5"/>
  <c r="AT7" i="5" s="1"/>
  <c r="A77" i="5"/>
  <c r="Y77" i="5" s="1"/>
  <c r="R47" i="5"/>
  <c r="AP47" i="5" s="1"/>
  <c r="L75" i="5"/>
  <c r="I75" i="5"/>
  <c r="Q74" i="5"/>
  <c r="T17" i="5"/>
  <c r="AR17" i="5" s="1"/>
  <c r="K67" i="5"/>
  <c r="AI67" i="5" s="1"/>
  <c r="S67" i="5"/>
  <c r="AQ67" i="5" s="1"/>
  <c r="R27" i="5" l="1"/>
  <c r="AP27" i="5" s="1"/>
  <c r="U36" i="5"/>
  <c r="AS36" i="5" s="1"/>
  <c r="B77" i="5"/>
  <c r="Z77" i="5" s="1"/>
  <c r="V57" i="5"/>
  <c r="AT57" i="5" s="1"/>
  <c r="A58" i="5"/>
  <c r="Y58" i="5" s="1"/>
  <c r="A37" i="5"/>
  <c r="Y37" i="5" s="1"/>
  <c r="D47" i="5"/>
  <c r="AB47" i="5" s="1"/>
  <c r="C8" i="5"/>
  <c r="AA8" i="5" s="1"/>
  <c r="T67" i="5"/>
  <c r="AR67" i="5" s="1"/>
  <c r="J58" i="5"/>
  <c r="AH58" i="5" s="1"/>
  <c r="F17" i="5"/>
  <c r="AD17" i="5" s="1"/>
  <c r="E67" i="5"/>
  <c r="AC67" i="5" s="1"/>
  <c r="K27" i="5"/>
  <c r="AI27" i="5" s="1"/>
  <c r="C27" i="5"/>
  <c r="AA27" i="5" s="1"/>
  <c r="M17" i="5"/>
  <c r="AK17" i="5" s="1"/>
  <c r="L67" i="5"/>
  <c r="AJ67" i="5" s="1"/>
  <c r="I77" i="5"/>
  <c r="AG77" i="5" s="1"/>
  <c r="W7" i="5"/>
  <c r="AU7" i="5" s="1"/>
  <c r="L47" i="5"/>
  <c r="AJ47" i="5" s="1"/>
  <c r="U17" i="5"/>
  <c r="AS17" i="5" s="1"/>
  <c r="C77" i="5"/>
  <c r="AA77" i="5" s="1"/>
  <c r="I8" i="5"/>
  <c r="AG8" i="5" s="1"/>
  <c r="T75" i="5"/>
  <c r="Q75" i="5"/>
  <c r="A85" i="5"/>
  <c r="S47" i="5"/>
  <c r="AQ47" i="5" s="1"/>
  <c r="O36" i="5"/>
  <c r="AM36" i="5" s="1"/>
  <c r="W57" i="5" l="1"/>
  <c r="AU57" i="5" s="1"/>
  <c r="V36" i="5"/>
  <c r="AT36" i="5" s="1"/>
  <c r="S27" i="5"/>
  <c r="AQ27" i="5" s="1"/>
  <c r="J77" i="5"/>
  <c r="AH77" i="5" s="1"/>
  <c r="N17" i="5"/>
  <c r="AL17" i="5" s="1"/>
  <c r="E47" i="5"/>
  <c r="AC47" i="5" s="1"/>
  <c r="G17" i="5"/>
  <c r="AE17" i="5" s="1"/>
  <c r="D27" i="5"/>
  <c r="AB27" i="5" s="1"/>
  <c r="B37" i="5"/>
  <c r="Z37" i="5" s="1"/>
  <c r="K58" i="5"/>
  <c r="AI58" i="5" s="1"/>
  <c r="L27" i="5"/>
  <c r="AJ27" i="5" s="1"/>
  <c r="U67" i="5"/>
  <c r="AS67" i="5" s="1"/>
  <c r="B58" i="5"/>
  <c r="Z58" i="5" s="1"/>
  <c r="F67" i="5"/>
  <c r="AD67" i="5" s="1"/>
  <c r="D8" i="5"/>
  <c r="AB8" i="5" s="1"/>
  <c r="J8" i="5"/>
  <c r="AH8" i="5" s="1"/>
  <c r="V17" i="5"/>
  <c r="AT17" i="5" s="1"/>
  <c r="D86" i="5"/>
  <c r="A86" i="5"/>
  <c r="I85" i="5"/>
  <c r="Q77" i="5"/>
  <c r="AO77" i="5" s="1"/>
  <c r="M47" i="5"/>
  <c r="AK47" i="5" s="1"/>
  <c r="Q8" i="5"/>
  <c r="AO8" i="5" s="1"/>
  <c r="K77" i="5"/>
  <c r="AI77" i="5" s="1"/>
  <c r="D77" i="5"/>
  <c r="AB77" i="5" s="1"/>
  <c r="I37" i="5"/>
  <c r="AG37" i="5" s="1"/>
  <c r="M67" i="5"/>
  <c r="AK67" i="5" s="1"/>
  <c r="T47" i="5"/>
  <c r="AR47" i="5" s="1"/>
  <c r="T27" i="5" l="1"/>
  <c r="AR27" i="5" s="1"/>
  <c r="W36" i="5"/>
  <c r="AU36" i="5" s="1"/>
  <c r="Q58" i="5"/>
  <c r="AO58" i="5" s="1"/>
  <c r="E27" i="5"/>
  <c r="AC27" i="5" s="1"/>
  <c r="E8" i="5"/>
  <c r="AC8" i="5" s="1"/>
  <c r="M27" i="5"/>
  <c r="AK27" i="5" s="1"/>
  <c r="A18" i="5"/>
  <c r="Y18" i="5" s="1"/>
  <c r="G67" i="5"/>
  <c r="AE67" i="5" s="1"/>
  <c r="F47" i="5"/>
  <c r="AD47" i="5" s="1"/>
  <c r="L58" i="5"/>
  <c r="AJ58" i="5" s="1"/>
  <c r="C58" i="5"/>
  <c r="AA58" i="5" s="1"/>
  <c r="O17" i="5"/>
  <c r="AM17" i="5" s="1"/>
  <c r="C37" i="5"/>
  <c r="AA37" i="5" s="1"/>
  <c r="V67" i="5"/>
  <c r="AT67" i="5" s="1"/>
  <c r="Q85" i="5"/>
  <c r="A95" i="5" s="1"/>
  <c r="L86" i="5"/>
  <c r="I86" i="5"/>
  <c r="N67" i="5"/>
  <c r="AL67" i="5" s="1"/>
  <c r="A88" i="5"/>
  <c r="Y88" i="5" s="1"/>
  <c r="J37" i="5"/>
  <c r="AH37" i="5" s="1"/>
  <c r="L77" i="5"/>
  <c r="AJ77" i="5" s="1"/>
  <c r="W17" i="5"/>
  <c r="AU17" i="5" s="1"/>
  <c r="U47" i="5"/>
  <c r="AS47" i="5" s="1"/>
  <c r="N47" i="5"/>
  <c r="AL47" i="5" s="1"/>
  <c r="R8" i="5"/>
  <c r="AP8" i="5" s="1"/>
  <c r="E77" i="5"/>
  <c r="AC77" i="5" s="1"/>
  <c r="R77" i="5"/>
  <c r="AP77" i="5" s="1"/>
  <c r="K8" i="5"/>
  <c r="AI8" i="5" s="1"/>
  <c r="A96" i="5" l="1"/>
  <c r="I95" i="5"/>
  <c r="D96" i="5"/>
  <c r="R58" i="5"/>
  <c r="AP58" i="5" s="1"/>
  <c r="Q37" i="5"/>
  <c r="AO37" i="5" s="1"/>
  <c r="U27" i="5"/>
  <c r="AS27" i="5" s="1"/>
  <c r="B18" i="5"/>
  <c r="Z18" i="5" s="1"/>
  <c r="F77" i="5"/>
  <c r="AD77" i="5" s="1"/>
  <c r="D58" i="5"/>
  <c r="AB58" i="5" s="1"/>
  <c r="W67" i="5"/>
  <c r="AU67" i="5" s="1"/>
  <c r="B88" i="5"/>
  <c r="Z88" i="5" s="1"/>
  <c r="M58" i="5"/>
  <c r="AK58" i="5" s="1"/>
  <c r="N27" i="5"/>
  <c r="AL27" i="5" s="1"/>
  <c r="D37" i="5"/>
  <c r="AB37" i="5" s="1"/>
  <c r="F8" i="5"/>
  <c r="AD8" i="5" s="1"/>
  <c r="G47" i="5"/>
  <c r="AE47" i="5" s="1"/>
  <c r="A68" i="5"/>
  <c r="Y68" i="5" s="1"/>
  <c r="I18" i="5"/>
  <c r="AG18" i="5" s="1"/>
  <c r="F27" i="5"/>
  <c r="AD27" i="5" s="1"/>
  <c r="K88" i="5"/>
  <c r="AI88" i="5" s="1"/>
  <c r="I88" i="5"/>
  <c r="AG88" i="5" s="1"/>
  <c r="S8" i="5"/>
  <c r="AQ8" i="5" s="1"/>
  <c r="Q18" i="5"/>
  <c r="AO18" i="5" s="1"/>
  <c r="L8" i="5"/>
  <c r="AJ8" i="5" s="1"/>
  <c r="O47" i="5"/>
  <c r="AM47" i="5" s="1"/>
  <c r="O67" i="5"/>
  <c r="AM67" i="5" s="1"/>
  <c r="T86" i="5"/>
  <c r="Q86" i="5"/>
  <c r="S77" i="5"/>
  <c r="AQ77" i="5" s="1"/>
  <c r="M77" i="5"/>
  <c r="AK77" i="5" s="1"/>
  <c r="K37" i="5"/>
  <c r="AI37" i="5" s="1"/>
  <c r="V47" i="5"/>
  <c r="AT47" i="5" s="1"/>
  <c r="C88" i="5"/>
  <c r="AA88" i="5" s="1"/>
  <c r="L96" i="5" l="1"/>
  <c r="Q95" i="5"/>
  <c r="I96" i="5"/>
  <c r="A98" i="5"/>
  <c r="Y98" i="5" s="1"/>
  <c r="G98" i="5"/>
  <c r="V27" i="5"/>
  <c r="AT27" i="5" s="1"/>
  <c r="J88" i="5"/>
  <c r="AH88" i="5" s="1"/>
  <c r="R37" i="5"/>
  <c r="AP37" i="5" s="1"/>
  <c r="S58" i="5"/>
  <c r="AQ58" i="5" s="1"/>
  <c r="G8" i="5"/>
  <c r="AE8" i="5" s="1"/>
  <c r="Q68" i="5"/>
  <c r="AO68" i="5" s="1"/>
  <c r="J18" i="5"/>
  <c r="AH18" i="5" s="1"/>
  <c r="E37" i="5"/>
  <c r="AC37" i="5" s="1"/>
  <c r="B68" i="5"/>
  <c r="Z68" i="5" s="1"/>
  <c r="O27" i="5"/>
  <c r="AM27" i="5" s="1"/>
  <c r="E58" i="5"/>
  <c r="AC58" i="5" s="1"/>
  <c r="G77" i="5"/>
  <c r="AE77" i="5" s="1"/>
  <c r="A48" i="5"/>
  <c r="Y48" i="5" s="1"/>
  <c r="N58" i="5"/>
  <c r="AL58" i="5" s="1"/>
  <c r="T77" i="5"/>
  <c r="AR77" i="5" s="1"/>
  <c r="G27" i="5"/>
  <c r="AE27" i="5" s="1"/>
  <c r="C18" i="5"/>
  <c r="AA18" i="5" s="1"/>
  <c r="I68" i="5"/>
  <c r="AG68" i="5" s="1"/>
  <c r="I48" i="5"/>
  <c r="AG48" i="5" s="1"/>
  <c r="L37" i="5"/>
  <c r="AJ37" i="5" s="1"/>
  <c r="L88" i="5"/>
  <c r="AJ88" i="5" s="1"/>
  <c r="M8" i="5"/>
  <c r="AK8" i="5" s="1"/>
  <c r="N77" i="5"/>
  <c r="AL77" i="5" s="1"/>
  <c r="T8" i="5"/>
  <c r="AR8" i="5" s="1"/>
  <c r="D88" i="5"/>
  <c r="AB88" i="5" s="1"/>
  <c r="R18" i="5"/>
  <c r="AP18" i="5" s="1"/>
  <c r="W47" i="5"/>
  <c r="AU47" i="5" s="1"/>
  <c r="Q88" i="5"/>
  <c r="AO88" i="5" s="1"/>
  <c r="B98" i="5" l="1"/>
  <c r="I98" i="5"/>
  <c r="AG98" i="5" s="1"/>
  <c r="J98" i="5"/>
  <c r="AH98" i="5" s="1"/>
  <c r="A99" i="5"/>
  <c r="AE98" i="5"/>
  <c r="T96" i="5"/>
  <c r="Q96" i="5"/>
  <c r="T58" i="5"/>
  <c r="AR58" i="5" s="1"/>
  <c r="W27" i="5"/>
  <c r="AU27" i="5" s="1"/>
  <c r="S37" i="5"/>
  <c r="AQ37" i="5" s="1"/>
  <c r="F37" i="5"/>
  <c r="AD37" i="5" s="1"/>
  <c r="U77" i="5"/>
  <c r="AS77" i="5" s="1"/>
  <c r="F58" i="5"/>
  <c r="AD58" i="5" s="1"/>
  <c r="K18" i="5"/>
  <c r="AI18" i="5" s="1"/>
  <c r="A28" i="5"/>
  <c r="Y28" i="5" s="1"/>
  <c r="O58" i="5"/>
  <c r="AM58" i="5" s="1"/>
  <c r="I28" i="5"/>
  <c r="AG28" i="5" s="1"/>
  <c r="A78" i="5"/>
  <c r="Y78" i="5" s="1"/>
  <c r="R68" i="5"/>
  <c r="AP68" i="5" s="1"/>
  <c r="B48" i="5"/>
  <c r="Z48" i="5" s="1"/>
  <c r="C68" i="5"/>
  <c r="AA68" i="5" s="1"/>
  <c r="D18" i="5"/>
  <c r="AB18" i="5" s="1"/>
  <c r="A9" i="5"/>
  <c r="Y9" i="5" s="1"/>
  <c r="Q48" i="5"/>
  <c r="AO48" i="5" s="1"/>
  <c r="U8" i="5"/>
  <c r="AS8" i="5" s="1"/>
  <c r="N8" i="5"/>
  <c r="AL8" i="5" s="1"/>
  <c r="M88" i="5"/>
  <c r="AK88" i="5" s="1"/>
  <c r="R88" i="5"/>
  <c r="AP88" i="5" s="1"/>
  <c r="M37" i="5"/>
  <c r="AK37" i="5" s="1"/>
  <c r="J48" i="5"/>
  <c r="AH48" i="5" s="1"/>
  <c r="E88" i="5"/>
  <c r="AC88" i="5" s="1"/>
  <c r="O77" i="5"/>
  <c r="AM77" i="5" s="1"/>
  <c r="J68" i="5"/>
  <c r="AH68" i="5" s="1"/>
  <c r="S18" i="5"/>
  <c r="AQ18" i="5" s="1"/>
  <c r="K98" i="5" l="1"/>
  <c r="Z98" i="5"/>
  <c r="C98" i="5"/>
  <c r="Q98" i="5"/>
  <c r="AO98" i="5" s="1"/>
  <c r="R98" i="5"/>
  <c r="AP98" i="5" s="1"/>
  <c r="S98" i="5"/>
  <c r="AQ98" i="5" s="1"/>
  <c r="T98" i="5"/>
  <c r="AR98" i="5" s="1"/>
  <c r="U98" i="5"/>
  <c r="AS98" i="5" s="1"/>
  <c r="B99" i="5"/>
  <c r="Y99" i="5"/>
  <c r="T37" i="5"/>
  <c r="AR37" i="5" s="1"/>
  <c r="Q28" i="5"/>
  <c r="AO28" i="5" s="1"/>
  <c r="U58" i="5"/>
  <c r="AS58" i="5" s="1"/>
  <c r="D68" i="5"/>
  <c r="AB68" i="5" s="1"/>
  <c r="L18" i="5"/>
  <c r="AJ18" i="5" s="1"/>
  <c r="G58" i="5"/>
  <c r="AE58" i="5" s="1"/>
  <c r="B9" i="5"/>
  <c r="Z9" i="5" s="1"/>
  <c r="C48" i="5"/>
  <c r="AA48" i="5" s="1"/>
  <c r="J28" i="5"/>
  <c r="AH28" i="5" s="1"/>
  <c r="E18" i="5"/>
  <c r="AC18" i="5" s="1"/>
  <c r="I59" i="5"/>
  <c r="AG59" i="5" s="1"/>
  <c r="V77" i="5"/>
  <c r="AT77" i="5" s="1"/>
  <c r="B78" i="5"/>
  <c r="Z78" i="5" s="1"/>
  <c r="S68" i="5"/>
  <c r="AQ68" i="5" s="1"/>
  <c r="B28" i="5"/>
  <c r="Z28" i="5" s="1"/>
  <c r="G37" i="5"/>
  <c r="AE37" i="5" s="1"/>
  <c r="K68" i="5"/>
  <c r="AI68" i="5" s="1"/>
  <c r="I78" i="5"/>
  <c r="AG78" i="5" s="1"/>
  <c r="K48" i="5"/>
  <c r="AI48" i="5" s="1"/>
  <c r="R48" i="5"/>
  <c r="AP48" i="5" s="1"/>
  <c r="T18" i="5"/>
  <c r="AR18" i="5" s="1"/>
  <c r="S88" i="5"/>
  <c r="AQ88" i="5" s="1"/>
  <c r="O8" i="5"/>
  <c r="AM8" i="5" s="1"/>
  <c r="F88" i="5"/>
  <c r="AD88" i="5" s="1"/>
  <c r="N37" i="5"/>
  <c r="AL37" i="5" s="1"/>
  <c r="V8" i="5"/>
  <c r="AT8" i="5" s="1"/>
  <c r="N88" i="5"/>
  <c r="AL88" i="5" s="1"/>
  <c r="AA98" i="5" l="1"/>
  <c r="D98" i="5"/>
  <c r="AI98" i="5"/>
  <c r="L98" i="5"/>
  <c r="V98" i="5"/>
  <c r="Z99" i="5"/>
  <c r="C99" i="5"/>
  <c r="V58" i="5"/>
  <c r="AT58" i="5" s="1"/>
  <c r="R28" i="5"/>
  <c r="AP28" i="5" s="1"/>
  <c r="U37" i="5"/>
  <c r="AS37" i="5" s="1"/>
  <c r="C28" i="5"/>
  <c r="AA28" i="5" s="1"/>
  <c r="C9" i="5"/>
  <c r="AA9" i="5" s="1"/>
  <c r="T68" i="5"/>
  <c r="AR68" i="5" s="1"/>
  <c r="F18" i="5"/>
  <c r="AD18" i="5" s="1"/>
  <c r="A59" i="5"/>
  <c r="Y59" i="5" s="1"/>
  <c r="T88" i="5"/>
  <c r="AR88" i="5" s="1"/>
  <c r="C78" i="5"/>
  <c r="AA78" i="5" s="1"/>
  <c r="M18" i="5"/>
  <c r="AK18" i="5" s="1"/>
  <c r="G88" i="5"/>
  <c r="AE88" i="5" s="1"/>
  <c r="K28" i="5"/>
  <c r="AI28" i="5" s="1"/>
  <c r="J59" i="5"/>
  <c r="AH59" i="5" s="1"/>
  <c r="W77" i="5"/>
  <c r="AU77" i="5" s="1"/>
  <c r="E68" i="5"/>
  <c r="AC68" i="5" s="1"/>
  <c r="A38" i="5"/>
  <c r="Y38" i="5" s="1"/>
  <c r="D48" i="5"/>
  <c r="AB48" i="5" s="1"/>
  <c r="L48" i="5"/>
  <c r="AJ48" i="5" s="1"/>
  <c r="O37" i="5"/>
  <c r="AM37" i="5" s="1"/>
  <c r="U18" i="5"/>
  <c r="AS18" i="5" s="1"/>
  <c r="W8" i="5"/>
  <c r="AU8" i="5" s="1"/>
  <c r="J78" i="5"/>
  <c r="AH78" i="5" s="1"/>
  <c r="S48" i="5"/>
  <c r="AQ48" i="5" s="1"/>
  <c r="L68" i="5"/>
  <c r="AJ68" i="5" s="1"/>
  <c r="I9" i="5"/>
  <c r="AG9" i="5" s="1"/>
  <c r="O88" i="5"/>
  <c r="AM88" i="5" s="1"/>
  <c r="AJ98" i="5" l="1"/>
  <c r="M98" i="5"/>
  <c r="AB98" i="5"/>
  <c r="E98" i="5"/>
  <c r="AA99" i="5"/>
  <c r="D99" i="5"/>
  <c r="AT98" i="5"/>
  <c r="W98" i="5"/>
  <c r="S28" i="5"/>
  <c r="AQ28" i="5" s="1"/>
  <c r="V37" i="5"/>
  <c r="AT37" i="5" s="1"/>
  <c r="W58" i="5"/>
  <c r="AU58" i="5" s="1"/>
  <c r="E48" i="5"/>
  <c r="AC48" i="5" s="1"/>
  <c r="D78" i="5"/>
  <c r="AB78" i="5" s="1"/>
  <c r="G18" i="5"/>
  <c r="AE18" i="5" s="1"/>
  <c r="K59" i="5"/>
  <c r="AI59" i="5" s="1"/>
  <c r="U68" i="5"/>
  <c r="AS68" i="5" s="1"/>
  <c r="N18" i="5"/>
  <c r="AL18" i="5" s="1"/>
  <c r="B38" i="5"/>
  <c r="Z38" i="5" s="1"/>
  <c r="L28" i="5"/>
  <c r="AJ28" i="5" s="1"/>
  <c r="U88" i="5"/>
  <c r="AS88" i="5" s="1"/>
  <c r="D9" i="5"/>
  <c r="AB9" i="5" s="1"/>
  <c r="A89" i="5"/>
  <c r="Y89" i="5" s="1"/>
  <c r="F68" i="5"/>
  <c r="AD68" i="5" s="1"/>
  <c r="B59" i="5"/>
  <c r="Z59" i="5" s="1"/>
  <c r="D28" i="5"/>
  <c r="AB28" i="5" s="1"/>
  <c r="Q78" i="5"/>
  <c r="AO78" i="5" s="1"/>
  <c r="T48" i="5"/>
  <c r="AR48" i="5" s="1"/>
  <c r="K78" i="5"/>
  <c r="AI78" i="5" s="1"/>
  <c r="V18" i="5"/>
  <c r="AT18" i="5" s="1"/>
  <c r="M48" i="5"/>
  <c r="AK48" i="5" s="1"/>
  <c r="I89" i="5"/>
  <c r="AG89" i="5" s="1"/>
  <c r="J9" i="5"/>
  <c r="AH9" i="5" s="1"/>
  <c r="I38" i="5"/>
  <c r="AG38" i="5" s="1"/>
  <c r="Q9" i="5"/>
  <c r="AO9" i="5" s="1"/>
  <c r="M68" i="5"/>
  <c r="AK68" i="5" s="1"/>
  <c r="AC98" i="5" l="1"/>
  <c r="F98" i="5"/>
  <c r="AD98" i="5" s="1"/>
  <c r="AK98" i="5"/>
  <c r="N98" i="5"/>
  <c r="E99" i="5"/>
  <c r="AB99" i="5"/>
  <c r="AU98" i="5"/>
  <c r="Q99" i="5"/>
  <c r="Q59" i="5"/>
  <c r="AO59" i="5" s="1"/>
  <c r="W37" i="5"/>
  <c r="AU37" i="5" s="1"/>
  <c r="T28" i="5"/>
  <c r="AR28" i="5" s="1"/>
  <c r="C38" i="5"/>
  <c r="AA38" i="5" s="1"/>
  <c r="A19" i="5"/>
  <c r="Y19" i="5" s="1"/>
  <c r="E28" i="5"/>
  <c r="AC28" i="5" s="1"/>
  <c r="E9" i="5"/>
  <c r="AC9" i="5" s="1"/>
  <c r="O18" i="5"/>
  <c r="AM18" i="5" s="1"/>
  <c r="R78" i="5"/>
  <c r="AP78" i="5" s="1"/>
  <c r="E78" i="5"/>
  <c r="AC78" i="5" s="1"/>
  <c r="L59" i="5"/>
  <c r="AJ59" i="5" s="1"/>
  <c r="C59" i="5"/>
  <c r="AA59" i="5" s="1"/>
  <c r="V88" i="5"/>
  <c r="AT88" i="5" s="1"/>
  <c r="V68" i="5"/>
  <c r="AT68" i="5" s="1"/>
  <c r="B89" i="5"/>
  <c r="Z89" i="5" s="1"/>
  <c r="G68" i="5"/>
  <c r="AE68" i="5" s="1"/>
  <c r="F48" i="5"/>
  <c r="AD48" i="5" s="1"/>
  <c r="M28" i="5"/>
  <c r="AK28" i="5" s="1"/>
  <c r="U48" i="5"/>
  <c r="AS48" i="5" s="1"/>
  <c r="N48" i="5"/>
  <c r="AL48" i="5" s="1"/>
  <c r="W18" i="5"/>
  <c r="AU18" i="5" s="1"/>
  <c r="N68" i="5"/>
  <c r="AL68" i="5" s="1"/>
  <c r="R9" i="5"/>
  <c r="AP9" i="5" s="1"/>
  <c r="K9" i="5"/>
  <c r="AI9" i="5" s="1"/>
  <c r="L78" i="5"/>
  <c r="AJ78" i="5" s="1"/>
  <c r="J38" i="5"/>
  <c r="AH38" i="5" s="1"/>
  <c r="J89" i="5"/>
  <c r="AH89" i="5" s="1"/>
  <c r="AL98" i="5" l="1"/>
  <c r="O98" i="5"/>
  <c r="AO99" i="5"/>
  <c r="R99" i="5"/>
  <c r="AC99" i="5"/>
  <c r="F99" i="5"/>
  <c r="U28" i="5"/>
  <c r="AS28" i="5" s="1"/>
  <c r="Q38" i="5"/>
  <c r="AO38" i="5" s="1"/>
  <c r="W88" i="5"/>
  <c r="AU88" i="5" s="1"/>
  <c r="R59" i="5"/>
  <c r="AP59" i="5" s="1"/>
  <c r="C89" i="5"/>
  <c r="AA89" i="5" s="1"/>
  <c r="M59" i="5"/>
  <c r="AK59" i="5" s="1"/>
  <c r="F9" i="5"/>
  <c r="AD9" i="5" s="1"/>
  <c r="N28" i="5"/>
  <c r="AL28" i="5" s="1"/>
  <c r="W68" i="5"/>
  <c r="AU68" i="5" s="1"/>
  <c r="F78" i="5"/>
  <c r="AD78" i="5" s="1"/>
  <c r="F28" i="5"/>
  <c r="AD28" i="5" s="1"/>
  <c r="S78" i="5"/>
  <c r="AQ78" i="5" s="1"/>
  <c r="B19" i="5"/>
  <c r="Z19" i="5" s="1"/>
  <c r="G48" i="5"/>
  <c r="AE48" i="5" s="1"/>
  <c r="D59" i="5"/>
  <c r="AB59" i="5" s="1"/>
  <c r="A69" i="5"/>
  <c r="Y69" i="5" s="1"/>
  <c r="I19" i="5"/>
  <c r="AG19" i="5" s="1"/>
  <c r="D38" i="5"/>
  <c r="AB38" i="5" s="1"/>
  <c r="O48" i="5"/>
  <c r="AM48" i="5" s="1"/>
  <c r="S9" i="5"/>
  <c r="AQ9" i="5" s="1"/>
  <c r="L9" i="5"/>
  <c r="AJ9" i="5" s="1"/>
  <c r="V48" i="5"/>
  <c r="AT48" i="5" s="1"/>
  <c r="O68" i="5"/>
  <c r="AM68" i="5" s="1"/>
  <c r="M78" i="5"/>
  <c r="AK78" i="5" s="1"/>
  <c r="Q19" i="5"/>
  <c r="AO19" i="5" s="1"/>
  <c r="K38" i="5"/>
  <c r="AI38" i="5" s="1"/>
  <c r="K89" i="5"/>
  <c r="AI89" i="5" s="1"/>
  <c r="AM98" i="5" l="1"/>
  <c r="I99" i="5"/>
  <c r="S99" i="5"/>
  <c r="AP99" i="5"/>
  <c r="AD99" i="5"/>
  <c r="G99" i="5"/>
  <c r="R38" i="5"/>
  <c r="AP38" i="5" s="1"/>
  <c r="V28" i="5"/>
  <c r="AT28" i="5" s="1"/>
  <c r="S59" i="5"/>
  <c r="AQ59" i="5" s="1"/>
  <c r="Q89" i="5"/>
  <c r="AO89" i="5" s="1"/>
  <c r="O28" i="5"/>
  <c r="AM28" i="5" s="1"/>
  <c r="T78" i="5"/>
  <c r="AR78" i="5" s="1"/>
  <c r="E59" i="5"/>
  <c r="AC59" i="5" s="1"/>
  <c r="G28" i="5"/>
  <c r="AE28" i="5" s="1"/>
  <c r="G9" i="5"/>
  <c r="AE9" i="5" s="1"/>
  <c r="E38" i="5"/>
  <c r="AC38" i="5" s="1"/>
  <c r="A49" i="5"/>
  <c r="Y49" i="5" s="1"/>
  <c r="G78" i="5"/>
  <c r="AE78" i="5" s="1"/>
  <c r="N59" i="5"/>
  <c r="AL59" i="5" s="1"/>
  <c r="B69" i="5"/>
  <c r="Z69" i="5" s="1"/>
  <c r="J19" i="5"/>
  <c r="AH19" i="5" s="1"/>
  <c r="C19" i="5"/>
  <c r="AA19" i="5" s="1"/>
  <c r="Q69" i="5"/>
  <c r="AO69" i="5" s="1"/>
  <c r="D89" i="5"/>
  <c r="AB89" i="5" s="1"/>
  <c r="L89" i="5"/>
  <c r="AJ89" i="5" s="1"/>
  <c r="I69" i="5"/>
  <c r="AG69" i="5" s="1"/>
  <c r="R19" i="5"/>
  <c r="AP19" i="5" s="1"/>
  <c r="T9" i="5"/>
  <c r="AR9" i="5" s="1"/>
  <c r="L38" i="5"/>
  <c r="AJ38" i="5" s="1"/>
  <c r="I49" i="5"/>
  <c r="AG49" i="5" s="1"/>
  <c r="N78" i="5"/>
  <c r="AL78" i="5" s="1"/>
  <c r="M9" i="5"/>
  <c r="AK9" i="5" s="1"/>
  <c r="W48" i="5"/>
  <c r="AU48" i="5" s="1"/>
  <c r="J99" i="5" l="1"/>
  <c r="AG99" i="5"/>
  <c r="AE99" i="5"/>
  <c r="A100" i="5"/>
  <c r="T99" i="5"/>
  <c r="AQ99" i="5"/>
  <c r="R89" i="5"/>
  <c r="AP89" i="5" s="1"/>
  <c r="T59" i="5"/>
  <c r="AR59" i="5" s="1"/>
  <c r="W28" i="5"/>
  <c r="AU28" i="5" s="1"/>
  <c r="S38" i="5"/>
  <c r="AQ38" i="5" s="1"/>
  <c r="D19" i="5"/>
  <c r="AB19" i="5" s="1"/>
  <c r="A79" i="5"/>
  <c r="Y79" i="5" s="1"/>
  <c r="A29" i="5"/>
  <c r="Y29" i="5" s="1"/>
  <c r="B49" i="5"/>
  <c r="Z49" i="5" s="1"/>
  <c r="F59" i="5"/>
  <c r="AD59" i="5" s="1"/>
  <c r="K19" i="5"/>
  <c r="AI19" i="5" s="1"/>
  <c r="C69" i="5"/>
  <c r="AA69" i="5" s="1"/>
  <c r="E89" i="5"/>
  <c r="AC89" i="5" s="1"/>
  <c r="F38" i="5"/>
  <c r="AD38" i="5" s="1"/>
  <c r="U78" i="5"/>
  <c r="AS78" i="5" s="1"/>
  <c r="I29" i="5"/>
  <c r="AG29" i="5" s="1"/>
  <c r="R69" i="5"/>
  <c r="AP69" i="5" s="1"/>
  <c r="O59" i="5"/>
  <c r="AM59" i="5" s="1"/>
  <c r="A10" i="5"/>
  <c r="Y10" i="5" s="1"/>
  <c r="O78" i="5"/>
  <c r="AM78" i="5" s="1"/>
  <c r="M38" i="5"/>
  <c r="AK38" i="5" s="1"/>
  <c r="S19" i="5"/>
  <c r="AQ19" i="5" s="1"/>
  <c r="U9" i="5"/>
  <c r="AS9" i="5" s="1"/>
  <c r="N9" i="5"/>
  <c r="AL9" i="5" s="1"/>
  <c r="J49" i="5"/>
  <c r="AH49" i="5" s="1"/>
  <c r="J69" i="5"/>
  <c r="AH69" i="5" s="1"/>
  <c r="M89" i="5"/>
  <c r="AK89" i="5" s="1"/>
  <c r="Q49" i="5"/>
  <c r="AO49" i="5" s="1"/>
  <c r="AH99" i="5" l="1"/>
  <c r="K99" i="5"/>
  <c r="U99" i="5"/>
  <c r="AR99" i="5"/>
  <c r="Y100" i="5"/>
  <c r="B100" i="5"/>
  <c r="U59" i="5"/>
  <c r="AS59" i="5" s="1"/>
  <c r="T38" i="5"/>
  <c r="AR38" i="5" s="1"/>
  <c r="S89" i="5"/>
  <c r="AQ89" i="5" s="1"/>
  <c r="Q29" i="5"/>
  <c r="AO29" i="5" s="1"/>
  <c r="S69" i="5"/>
  <c r="AQ69" i="5" s="1"/>
  <c r="F89" i="5"/>
  <c r="AD89" i="5" s="1"/>
  <c r="C49" i="5"/>
  <c r="AA49" i="5" s="1"/>
  <c r="D69" i="5"/>
  <c r="AB69" i="5" s="1"/>
  <c r="B29" i="5"/>
  <c r="Z29" i="5" s="1"/>
  <c r="J29" i="5"/>
  <c r="AH29" i="5" s="1"/>
  <c r="B10" i="5"/>
  <c r="Z10" i="5" s="1"/>
  <c r="V78" i="5"/>
  <c r="AT78" i="5" s="1"/>
  <c r="B79" i="5"/>
  <c r="Z79" i="5" s="1"/>
  <c r="L19" i="5"/>
  <c r="AJ19" i="5" s="1"/>
  <c r="I60" i="5"/>
  <c r="AG60" i="5" s="1"/>
  <c r="G59" i="5"/>
  <c r="AE59" i="5" s="1"/>
  <c r="G38" i="5"/>
  <c r="AE38" i="5" s="1"/>
  <c r="E19" i="5"/>
  <c r="AC19" i="5" s="1"/>
  <c r="R49" i="5"/>
  <c r="AP49" i="5" s="1"/>
  <c r="N89" i="5"/>
  <c r="AL89" i="5" s="1"/>
  <c r="K49" i="5"/>
  <c r="AI49" i="5" s="1"/>
  <c r="T19" i="5"/>
  <c r="AR19" i="5" s="1"/>
  <c r="V9" i="5"/>
  <c r="AT9" i="5" s="1"/>
  <c r="N38" i="5"/>
  <c r="AL38" i="5" s="1"/>
  <c r="K69" i="5"/>
  <c r="AI69" i="5" s="1"/>
  <c r="O9" i="5"/>
  <c r="AM9" i="5" s="1"/>
  <c r="I79" i="5"/>
  <c r="AG79" i="5" s="1"/>
  <c r="AI99" i="5" l="1"/>
  <c r="L99" i="5"/>
  <c r="C100" i="5"/>
  <c r="Z100" i="5"/>
  <c r="V99" i="5"/>
  <c r="AS99" i="5"/>
  <c r="R29" i="5"/>
  <c r="AP29" i="5" s="1"/>
  <c r="T89" i="5"/>
  <c r="AR89" i="5" s="1"/>
  <c r="U38" i="5"/>
  <c r="AS38" i="5" s="1"/>
  <c r="V59" i="5"/>
  <c r="AT59" i="5" s="1"/>
  <c r="A39" i="5"/>
  <c r="Y39" i="5" s="1"/>
  <c r="W78" i="5"/>
  <c r="AU78" i="5" s="1"/>
  <c r="C29" i="5"/>
  <c r="AA29" i="5" s="1"/>
  <c r="M19" i="5"/>
  <c r="AK19" i="5" s="1"/>
  <c r="G89" i="5"/>
  <c r="AE89" i="5" s="1"/>
  <c r="D49" i="5"/>
  <c r="AB49" i="5" s="1"/>
  <c r="C10" i="5"/>
  <c r="AA10" i="5" s="1"/>
  <c r="E69" i="5"/>
  <c r="AC69" i="5" s="1"/>
  <c r="T69" i="5"/>
  <c r="AR69" i="5" s="1"/>
  <c r="A60" i="5"/>
  <c r="Y60" i="5" s="1"/>
  <c r="K29" i="5"/>
  <c r="AI29" i="5" s="1"/>
  <c r="F19" i="5"/>
  <c r="AD19" i="5" s="1"/>
  <c r="J60" i="5"/>
  <c r="AH60" i="5" s="1"/>
  <c r="C79" i="5"/>
  <c r="AA79" i="5" s="1"/>
  <c r="O89" i="5"/>
  <c r="AM89" i="5" s="1"/>
  <c r="I10" i="5"/>
  <c r="AG10" i="5" s="1"/>
  <c r="L69" i="5"/>
  <c r="AJ69" i="5" s="1"/>
  <c r="W9" i="5"/>
  <c r="AU9" i="5" s="1"/>
  <c r="L49" i="5"/>
  <c r="AJ49" i="5" s="1"/>
  <c r="J79" i="5"/>
  <c r="AH79" i="5" s="1"/>
  <c r="S49" i="5"/>
  <c r="AQ49" i="5" s="1"/>
  <c r="O38" i="5"/>
  <c r="AM38" i="5" s="1"/>
  <c r="U19" i="5"/>
  <c r="AS19" i="5" s="1"/>
  <c r="AJ99" i="5" l="1"/>
  <c r="M99" i="5"/>
  <c r="W99" i="5"/>
  <c r="AT99" i="5"/>
  <c r="AA100" i="5"/>
  <c r="D100" i="5"/>
  <c r="W59" i="5"/>
  <c r="AU59" i="5" s="1"/>
  <c r="V38" i="5"/>
  <c r="AT38" i="5" s="1"/>
  <c r="U89" i="5"/>
  <c r="AS89" i="5" s="1"/>
  <c r="S29" i="5"/>
  <c r="AQ29" i="5" s="1"/>
  <c r="N19" i="5"/>
  <c r="AL19" i="5" s="1"/>
  <c r="L29" i="5"/>
  <c r="AJ29" i="5" s="1"/>
  <c r="D10" i="5"/>
  <c r="AB10" i="5" s="1"/>
  <c r="D29" i="5"/>
  <c r="AB29" i="5" s="1"/>
  <c r="G19" i="5"/>
  <c r="AE19" i="5" s="1"/>
  <c r="B60" i="5"/>
  <c r="Z60" i="5" s="1"/>
  <c r="F69" i="5"/>
  <c r="AD69" i="5" s="1"/>
  <c r="D79" i="5"/>
  <c r="AB79" i="5" s="1"/>
  <c r="E49" i="5"/>
  <c r="AC49" i="5" s="1"/>
  <c r="Q79" i="5"/>
  <c r="AO79" i="5" s="1"/>
  <c r="K60" i="5"/>
  <c r="AI60" i="5" s="1"/>
  <c r="B39" i="5"/>
  <c r="Z39" i="5" s="1"/>
  <c r="U69" i="5"/>
  <c r="AS69" i="5" s="1"/>
  <c r="A90" i="5"/>
  <c r="Y90" i="5" s="1"/>
  <c r="T49" i="5"/>
  <c r="AR49" i="5" s="1"/>
  <c r="Q10" i="5"/>
  <c r="AO10" i="5" s="1"/>
  <c r="K79" i="5"/>
  <c r="AI79" i="5" s="1"/>
  <c r="J10" i="5"/>
  <c r="AH10" i="5" s="1"/>
  <c r="V19" i="5"/>
  <c r="AT19" i="5" s="1"/>
  <c r="M49" i="5"/>
  <c r="AK49" i="5" s="1"/>
  <c r="I39" i="5"/>
  <c r="AG39" i="5" s="1"/>
  <c r="M69" i="5"/>
  <c r="AK69" i="5" s="1"/>
  <c r="I90" i="5"/>
  <c r="AG90" i="5" s="1"/>
  <c r="N99" i="5" l="1"/>
  <c r="AK99" i="5"/>
  <c r="E100" i="5"/>
  <c r="AB100" i="5"/>
  <c r="AU99" i="5"/>
  <c r="Q100" i="5"/>
  <c r="T29" i="5"/>
  <c r="AR29" i="5" s="1"/>
  <c r="V89" i="5"/>
  <c r="AT89" i="5" s="1"/>
  <c r="W38" i="5"/>
  <c r="AU38" i="5" s="1"/>
  <c r="Q60" i="5"/>
  <c r="AO60" i="5" s="1"/>
  <c r="C39" i="5"/>
  <c r="AA39" i="5" s="1"/>
  <c r="E79" i="5"/>
  <c r="AC79" i="5" s="1"/>
  <c r="E29" i="5"/>
  <c r="AC29" i="5" s="1"/>
  <c r="L60" i="5"/>
  <c r="AJ60" i="5" s="1"/>
  <c r="G69" i="5"/>
  <c r="AE69" i="5" s="1"/>
  <c r="E10" i="5"/>
  <c r="AC10" i="5" s="1"/>
  <c r="B90" i="5"/>
  <c r="Z90" i="5" s="1"/>
  <c r="R79" i="5"/>
  <c r="AP79" i="5" s="1"/>
  <c r="C60" i="5"/>
  <c r="AA60" i="5" s="1"/>
  <c r="M29" i="5"/>
  <c r="AK29" i="5" s="1"/>
  <c r="V69" i="5"/>
  <c r="AT69" i="5" s="1"/>
  <c r="O19" i="5"/>
  <c r="AM19" i="5" s="1"/>
  <c r="F49" i="5"/>
  <c r="AD49" i="5" s="1"/>
  <c r="A20" i="5"/>
  <c r="Y20" i="5" s="1"/>
  <c r="K10" i="5"/>
  <c r="AI10" i="5" s="1"/>
  <c r="N49" i="5"/>
  <c r="AL49" i="5" s="1"/>
  <c r="W19" i="5"/>
  <c r="AU19" i="5" s="1"/>
  <c r="J90" i="5"/>
  <c r="AH90" i="5" s="1"/>
  <c r="R10" i="5"/>
  <c r="AP10" i="5" s="1"/>
  <c r="N69" i="5"/>
  <c r="AL69" i="5" s="1"/>
  <c r="J39" i="5"/>
  <c r="AH39" i="5" s="1"/>
  <c r="L79" i="5"/>
  <c r="AJ79" i="5" s="1"/>
  <c r="U49" i="5"/>
  <c r="AS49" i="5" s="1"/>
  <c r="AL99" i="5" l="1"/>
  <c r="O99" i="5"/>
  <c r="AO100" i="5"/>
  <c r="R100" i="5"/>
  <c r="AC100" i="5"/>
  <c r="F100" i="5"/>
  <c r="R60" i="5"/>
  <c r="AP60" i="5" s="1"/>
  <c r="Q39" i="5"/>
  <c r="AO39" i="5" s="1"/>
  <c r="W89" i="5"/>
  <c r="AU89" i="5" s="1"/>
  <c r="U29" i="5"/>
  <c r="AS29" i="5" s="1"/>
  <c r="M60" i="5"/>
  <c r="AK60" i="5" s="1"/>
  <c r="S79" i="5"/>
  <c r="AQ79" i="5" s="1"/>
  <c r="W69" i="5"/>
  <c r="AU69" i="5" s="1"/>
  <c r="F29" i="5"/>
  <c r="AD29" i="5" s="1"/>
  <c r="I20" i="5"/>
  <c r="AG20" i="5" s="1"/>
  <c r="C90" i="5"/>
  <c r="AA90" i="5" s="1"/>
  <c r="B20" i="5"/>
  <c r="Z20" i="5" s="1"/>
  <c r="N29" i="5"/>
  <c r="AL29" i="5" s="1"/>
  <c r="F79" i="5"/>
  <c r="AD79" i="5" s="1"/>
  <c r="F10" i="5"/>
  <c r="AD10" i="5" s="1"/>
  <c r="G49" i="5"/>
  <c r="AE49" i="5" s="1"/>
  <c r="D60" i="5"/>
  <c r="AB60" i="5" s="1"/>
  <c r="A70" i="5"/>
  <c r="Y70" i="5" s="1"/>
  <c r="D39" i="5"/>
  <c r="AB39" i="5" s="1"/>
  <c r="K39" i="5"/>
  <c r="AI39" i="5" s="1"/>
  <c r="V49" i="5"/>
  <c r="AT49" i="5" s="1"/>
  <c r="O49" i="5"/>
  <c r="AM49" i="5" s="1"/>
  <c r="S10" i="5"/>
  <c r="AQ10" i="5" s="1"/>
  <c r="Q20" i="5"/>
  <c r="AO20" i="5" s="1"/>
  <c r="M79" i="5"/>
  <c r="AK79" i="5" s="1"/>
  <c r="L10" i="5"/>
  <c r="AJ10" i="5" s="1"/>
  <c r="O69" i="5"/>
  <c r="AM69" i="5" s="1"/>
  <c r="K90" i="5"/>
  <c r="AI90" i="5" s="1"/>
  <c r="AM99" i="5" l="1"/>
  <c r="I100" i="5"/>
  <c r="G100" i="5"/>
  <c r="AD100" i="5"/>
  <c r="S100" i="5"/>
  <c r="AP100" i="5"/>
  <c r="Q90" i="5"/>
  <c r="AO90" i="5" s="1"/>
  <c r="V29" i="5"/>
  <c r="AT29" i="5" s="1"/>
  <c r="R39" i="5"/>
  <c r="AP39" i="5" s="1"/>
  <c r="S60" i="5"/>
  <c r="AQ60" i="5" s="1"/>
  <c r="G29" i="5"/>
  <c r="AE29" i="5" s="1"/>
  <c r="A50" i="5"/>
  <c r="Y50" i="5" s="1"/>
  <c r="C20" i="5"/>
  <c r="AA20" i="5" s="1"/>
  <c r="Q70" i="5"/>
  <c r="AO70" i="5" s="1"/>
  <c r="O29" i="5"/>
  <c r="AM29" i="5" s="1"/>
  <c r="E39" i="5"/>
  <c r="AC39" i="5" s="1"/>
  <c r="G10" i="5"/>
  <c r="AE10" i="5" s="1"/>
  <c r="D90" i="5"/>
  <c r="AB90" i="5" s="1"/>
  <c r="T79" i="5"/>
  <c r="AR79" i="5" s="1"/>
  <c r="E60" i="5"/>
  <c r="AC60" i="5" s="1"/>
  <c r="G79" i="5"/>
  <c r="AE79" i="5" s="1"/>
  <c r="J20" i="5"/>
  <c r="AH20" i="5" s="1"/>
  <c r="B70" i="5"/>
  <c r="Z70" i="5" s="1"/>
  <c r="N60" i="5"/>
  <c r="AL60" i="5" s="1"/>
  <c r="N79" i="5"/>
  <c r="AL79" i="5" s="1"/>
  <c r="W49" i="5"/>
  <c r="AU49" i="5" s="1"/>
  <c r="L39" i="5"/>
  <c r="AJ39" i="5" s="1"/>
  <c r="I70" i="5"/>
  <c r="AG70" i="5" s="1"/>
  <c r="R20" i="5"/>
  <c r="AP20" i="5" s="1"/>
  <c r="I50" i="5"/>
  <c r="AG50" i="5" s="1"/>
  <c r="T10" i="5"/>
  <c r="AR10" i="5" s="1"/>
  <c r="M10" i="5"/>
  <c r="AK10" i="5" s="1"/>
  <c r="L90" i="5"/>
  <c r="AJ90" i="5" s="1"/>
  <c r="J100" i="5" l="1"/>
  <c r="AG100" i="5"/>
  <c r="AQ100" i="5"/>
  <c r="T100" i="5"/>
  <c r="A101" i="5"/>
  <c r="AE100" i="5"/>
  <c r="T60" i="5"/>
  <c r="AR60" i="5" s="1"/>
  <c r="S39" i="5"/>
  <c r="AQ39" i="5" s="1"/>
  <c r="W29" i="5"/>
  <c r="AU29" i="5" s="1"/>
  <c r="R90" i="5"/>
  <c r="AP90" i="5" s="1"/>
  <c r="K20" i="5"/>
  <c r="AI20" i="5" s="1"/>
  <c r="E90" i="5"/>
  <c r="AC90" i="5" s="1"/>
  <c r="A80" i="5"/>
  <c r="Y80" i="5" s="1"/>
  <c r="D20" i="5"/>
  <c r="AB20" i="5" s="1"/>
  <c r="R70" i="5"/>
  <c r="AP70" i="5" s="1"/>
  <c r="F39" i="5"/>
  <c r="AD39" i="5" s="1"/>
  <c r="B50" i="5"/>
  <c r="Z50" i="5" s="1"/>
  <c r="O60" i="5"/>
  <c r="AM60" i="5" s="1"/>
  <c r="F60" i="5"/>
  <c r="AD60" i="5" s="1"/>
  <c r="C70" i="5"/>
  <c r="AA70" i="5" s="1"/>
  <c r="U79" i="5"/>
  <c r="AS79" i="5" s="1"/>
  <c r="A30" i="5"/>
  <c r="Y30" i="5" s="1"/>
  <c r="I30" i="5"/>
  <c r="AG30" i="5" s="1"/>
  <c r="U10" i="5"/>
  <c r="AS10" i="5" s="1"/>
  <c r="J50" i="5"/>
  <c r="AH50" i="5" s="1"/>
  <c r="O79" i="5"/>
  <c r="AM79" i="5" s="1"/>
  <c r="M90" i="5"/>
  <c r="AK90" i="5" s="1"/>
  <c r="N10" i="5"/>
  <c r="AL10" i="5" s="1"/>
  <c r="S20" i="5"/>
  <c r="AQ20" i="5" s="1"/>
  <c r="M39" i="5"/>
  <c r="AK39" i="5" s="1"/>
  <c r="J70" i="5"/>
  <c r="AH70" i="5" s="1"/>
  <c r="Q50" i="5"/>
  <c r="AO50" i="5" s="1"/>
  <c r="AH100" i="5" l="1"/>
  <c r="K100" i="5"/>
  <c r="Y101" i="5"/>
  <c r="B101" i="5"/>
  <c r="AR100" i="5"/>
  <c r="U100" i="5"/>
  <c r="S90" i="5"/>
  <c r="AQ90" i="5" s="1"/>
  <c r="Q30" i="5"/>
  <c r="AO30" i="5" s="1"/>
  <c r="T39" i="5"/>
  <c r="AR39" i="5" s="1"/>
  <c r="U60" i="5"/>
  <c r="AS60" i="5" s="1"/>
  <c r="E20" i="5"/>
  <c r="AC20" i="5" s="1"/>
  <c r="B30" i="5"/>
  <c r="Z30" i="5" s="1"/>
  <c r="I61" i="5"/>
  <c r="AG61" i="5" s="1"/>
  <c r="C50" i="5"/>
  <c r="AA50" i="5" s="1"/>
  <c r="V79" i="5"/>
  <c r="AT79" i="5" s="1"/>
  <c r="B80" i="5"/>
  <c r="Z80" i="5" s="1"/>
  <c r="D70" i="5"/>
  <c r="AB70" i="5" s="1"/>
  <c r="G39" i="5"/>
  <c r="AE39" i="5" s="1"/>
  <c r="F90" i="5"/>
  <c r="AD90" i="5" s="1"/>
  <c r="J30" i="5"/>
  <c r="AH30" i="5" s="1"/>
  <c r="G60" i="5"/>
  <c r="AE60" i="5" s="1"/>
  <c r="S70" i="5"/>
  <c r="AQ70" i="5" s="1"/>
  <c r="L20" i="5"/>
  <c r="AJ20" i="5" s="1"/>
  <c r="R50" i="5"/>
  <c r="AP50" i="5" s="1"/>
  <c r="I80" i="5"/>
  <c r="AG80" i="5" s="1"/>
  <c r="O10" i="5"/>
  <c r="AM10" i="5" s="1"/>
  <c r="K50" i="5"/>
  <c r="AI50" i="5" s="1"/>
  <c r="K70" i="5"/>
  <c r="AI70" i="5" s="1"/>
  <c r="N39" i="5"/>
  <c r="AL39" i="5" s="1"/>
  <c r="T20" i="5"/>
  <c r="AR20" i="5" s="1"/>
  <c r="N90" i="5"/>
  <c r="AL90" i="5" s="1"/>
  <c r="V10" i="5"/>
  <c r="AT10" i="5" s="1"/>
  <c r="AI100" i="5" l="1"/>
  <c r="L100" i="5"/>
  <c r="Z101" i="5"/>
  <c r="C101" i="5"/>
  <c r="V100" i="5"/>
  <c r="AS100" i="5"/>
  <c r="U39" i="5"/>
  <c r="AS39" i="5" s="1"/>
  <c r="R30" i="5"/>
  <c r="AP30" i="5" s="1"/>
  <c r="V60" i="5"/>
  <c r="AT60" i="5" s="1"/>
  <c r="T90" i="5"/>
  <c r="AR90" i="5" s="1"/>
  <c r="A40" i="5"/>
  <c r="Y40" i="5" s="1"/>
  <c r="T70" i="5"/>
  <c r="AR70" i="5" s="1"/>
  <c r="D50" i="5"/>
  <c r="AB50" i="5" s="1"/>
  <c r="E70" i="5"/>
  <c r="AC70" i="5" s="1"/>
  <c r="J61" i="5"/>
  <c r="AH61" i="5" s="1"/>
  <c r="A61" i="5"/>
  <c r="Y61" i="5" s="1"/>
  <c r="K30" i="5"/>
  <c r="AI30" i="5" s="1"/>
  <c r="C30" i="5"/>
  <c r="AA30" i="5" s="1"/>
  <c r="C80" i="5"/>
  <c r="AA80" i="5" s="1"/>
  <c r="M20" i="5"/>
  <c r="AK20" i="5" s="1"/>
  <c r="G90" i="5"/>
  <c r="AE90" i="5" s="1"/>
  <c r="W79" i="5"/>
  <c r="AU79" i="5" s="1"/>
  <c r="F20" i="5"/>
  <c r="AD20" i="5" s="1"/>
  <c r="U20" i="5"/>
  <c r="AS20" i="5" s="1"/>
  <c r="W10" i="5"/>
  <c r="AU10" i="5" s="1"/>
  <c r="L70" i="5"/>
  <c r="AJ70" i="5" s="1"/>
  <c r="J80" i="5"/>
  <c r="AH80" i="5" s="1"/>
  <c r="L50" i="5"/>
  <c r="AJ50" i="5" s="1"/>
  <c r="O39" i="5"/>
  <c r="AM39" i="5" s="1"/>
  <c r="O90" i="5"/>
  <c r="AM90" i="5" s="1"/>
  <c r="S50" i="5"/>
  <c r="AQ50" i="5" s="1"/>
  <c r="AJ100" i="5" l="1"/>
  <c r="M100" i="5"/>
  <c r="AT100" i="5"/>
  <c r="W100" i="5"/>
  <c r="AA101" i="5"/>
  <c r="D101" i="5"/>
  <c r="W60" i="5"/>
  <c r="AU60" i="5" s="1"/>
  <c r="S30" i="5"/>
  <c r="AQ30" i="5" s="1"/>
  <c r="U90" i="5"/>
  <c r="AS90" i="5" s="1"/>
  <c r="V39" i="5"/>
  <c r="AT39" i="5" s="1"/>
  <c r="Q80" i="5"/>
  <c r="AO80" i="5" s="1"/>
  <c r="D30" i="5"/>
  <c r="AB30" i="5" s="1"/>
  <c r="F70" i="5"/>
  <c r="AD70" i="5" s="1"/>
  <c r="E50" i="5"/>
  <c r="AC50" i="5" s="1"/>
  <c r="A91" i="5"/>
  <c r="Y91" i="5" s="1"/>
  <c r="L30" i="5"/>
  <c r="AJ30" i="5" s="1"/>
  <c r="N20" i="5"/>
  <c r="AL20" i="5" s="1"/>
  <c r="U70" i="5"/>
  <c r="AS70" i="5" s="1"/>
  <c r="B61" i="5"/>
  <c r="Z61" i="5" s="1"/>
  <c r="D80" i="5"/>
  <c r="AB80" i="5" s="1"/>
  <c r="K61" i="5"/>
  <c r="AI61" i="5" s="1"/>
  <c r="G20" i="5"/>
  <c r="AE20" i="5" s="1"/>
  <c r="B40" i="5"/>
  <c r="Z40" i="5" s="1"/>
  <c r="I91" i="5"/>
  <c r="AG91" i="5" s="1"/>
  <c r="M50" i="5"/>
  <c r="AK50" i="5" s="1"/>
  <c r="K80" i="5"/>
  <c r="AI80" i="5" s="1"/>
  <c r="I40" i="5"/>
  <c r="AG40" i="5" s="1"/>
  <c r="M70" i="5"/>
  <c r="AK70" i="5" s="1"/>
  <c r="V20" i="5"/>
  <c r="AT20" i="5" s="1"/>
  <c r="T50" i="5"/>
  <c r="AR50" i="5" s="1"/>
  <c r="N100" i="5" l="1"/>
  <c r="AK100" i="5"/>
  <c r="E101" i="5"/>
  <c r="AB101" i="5"/>
  <c r="Q101" i="5"/>
  <c r="AU100" i="5"/>
  <c r="V90" i="5"/>
  <c r="AT90" i="5" s="1"/>
  <c r="W39" i="5"/>
  <c r="AU39" i="5" s="1"/>
  <c r="T30" i="5"/>
  <c r="AR30" i="5" s="1"/>
  <c r="Q61" i="5"/>
  <c r="AO61" i="5" s="1"/>
  <c r="V70" i="5"/>
  <c r="AT70" i="5" s="1"/>
  <c r="F50" i="5"/>
  <c r="AD50" i="5" s="1"/>
  <c r="O20" i="5"/>
  <c r="AM20" i="5" s="1"/>
  <c r="L61" i="5"/>
  <c r="AJ61" i="5" s="1"/>
  <c r="G70" i="5"/>
  <c r="AE70" i="5" s="1"/>
  <c r="E80" i="5"/>
  <c r="AC80" i="5" s="1"/>
  <c r="M30" i="5"/>
  <c r="AK30" i="5" s="1"/>
  <c r="E30" i="5"/>
  <c r="AC30" i="5" s="1"/>
  <c r="C40" i="5"/>
  <c r="AA40" i="5" s="1"/>
  <c r="B91" i="5"/>
  <c r="Z91" i="5" s="1"/>
  <c r="R80" i="5"/>
  <c r="AP80" i="5" s="1"/>
  <c r="C61" i="5"/>
  <c r="AA61" i="5" s="1"/>
  <c r="J40" i="5"/>
  <c r="AH40" i="5" s="1"/>
  <c r="U50" i="5"/>
  <c r="AS50" i="5" s="1"/>
  <c r="W20" i="5"/>
  <c r="AU20" i="5" s="1"/>
  <c r="N50" i="5"/>
  <c r="AL50" i="5" s="1"/>
  <c r="L80" i="5"/>
  <c r="AJ80" i="5" s="1"/>
  <c r="N70" i="5"/>
  <c r="AL70" i="5" s="1"/>
  <c r="J91" i="5"/>
  <c r="AH91" i="5" s="1"/>
  <c r="O100" i="5" l="1"/>
  <c r="AL100" i="5"/>
  <c r="R101" i="5"/>
  <c r="AO101" i="5"/>
  <c r="AC101" i="5"/>
  <c r="F101" i="5"/>
  <c r="R61" i="5"/>
  <c r="AP61" i="5" s="1"/>
  <c r="U30" i="5"/>
  <c r="AS30" i="5" s="1"/>
  <c r="Q40" i="5"/>
  <c r="AO40" i="5" s="1"/>
  <c r="W90" i="5"/>
  <c r="AU90" i="5" s="1"/>
  <c r="F30" i="5"/>
  <c r="AD30" i="5" s="1"/>
  <c r="D61" i="5"/>
  <c r="AB61" i="5" s="1"/>
  <c r="M61" i="5"/>
  <c r="AK61" i="5" s="1"/>
  <c r="S80" i="5"/>
  <c r="AQ80" i="5" s="1"/>
  <c r="N30" i="5"/>
  <c r="AL30" i="5" s="1"/>
  <c r="C91" i="5"/>
  <c r="AA91" i="5" s="1"/>
  <c r="F80" i="5"/>
  <c r="AD80" i="5" s="1"/>
  <c r="G50" i="5"/>
  <c r="AE50" i="5" s="1"/>
  <c r="D40" i="5"/>
  <c r="AB40" i="5" s="1"/>
  <c r="W70" i="5"/>
  <c r="AU70" i="5" s="1"/>
  <c r="A71" i="5"/>
  <c r="Y71" i="5" s="1"/>
  <c r="K91" i="5"/>
  <c r="AI91" i="5" s="1"/>
  <c r="O50" i="5"/>
  <c r="AM50" i="5" s="1"/>
  <c r="M80" i="5"/>
  <c r="AK80" i="5" s="1"/>
  <c r="O70" i="5"/>
  <c r="AM70" i="5" s="1"/>
  <c r="V50" i="5"/>
  <c r="AT50" i="5" s="1"/>
  <c r="K40" i="5"/>
  <c r="AI40" i="5" s="1"/>
  <c r="I101" i="5" l="1"/>
  <c r="AM100" i="5"/>
  <c r="G101" i="5"/>
  <c r="AD101" i="5"/>
  <c r="AP101" i="5"/>
  <c r="S101" i="5"/>
  <c r="Q91" i="5"/>
  <c r="AO91" i="5" s="1"/>
  <c r="R40" i="5"/>
  <c r="AP40" i="5" s="1"/>
  <c r="V30" i="5"/>
  <c r="AT30" i="5" s="1"/>
  <c r="S61" i="5"/>
  <c r="AQ61" i="5" s="1"/>
  <c r="A51" i="5"/>
  <c r="Y51" i="5" s="1"/>
  <c r="T80" i="5"/>
  <c r="AR80" i="5" s="1"/>
  <c r="B71" i="5"/>
  <c r="Z71" i="5" s="1"/>
  <c r="G80" i="5"/>
  <c r="AE80" i="5" s="1"/>
  <c r="N61" i="5"/>
  <c r="AL61" i="5" s="1"/>
  <c r="Q71" i="5"/>
  <c r="AO71" i="5" s="1"/>
  <c r="D91" i="5"/>
  <c r="AB91" i="5" s="1"/>
  <c r="E61" i="5"/>
  <c r="AC61" i="5" s="1"/>
  <c r="E40" i="5"/>
  <c r="AC40" i="5" s="1"/>
  <c r="O30" i="5"/>
  <c r="AM30" i="5" s="1"/>
  <c r="G30" i="5"/>
  <c r="AE30" i="5" s="1"/>
  <c r="N80" i="5"/>
  <c r="AL80" i="5" s="1"/>
  <c r="I51" i="5"/>
  <c r="AG51" i="5" s="1"/>
  <c r="L40" i="5"/>
  <c r="AJ40" i="5" s="1"/>
  <c r="W50" i="5"/>
  <c r="AU50" i="5" s="1"/>
  <c r="L91" i="5"/>
  <c r="AJ91" i="5" s="1"/>
  <c r="I71" i="5"/>
  <c r="AG71" i="5" s="1"/>
  <c r="AG101" i="5" l="1"/>
  <c r="J101" i="5"/>
  <c r="T101" i="5"/>
  <c r="AQ101" i="5"/>
  <c r="AE101" i="5"/>
  <c r="A102" i="5"/>
  <c r="T61" i="5"/>
  <c r="AR61" i="5" s="1"/>
  <c r="W30" i="5"/>
  <c r="AU30" i="5" s="1"/>
  <c r="S40" i="5"/>
  <c r="AQ40" i="5" s="1"/>
  <c r="R91" i="5"/>
  <c r="AP91" i="5" s="1"/>
  <c r="A81" i="5"/>
  <c r="Y81" i="5" s="1"/>
  <c r="F61" i="5"/>
  <c r="AD61" i="5" s="1"/>
  <c r="C71" i="5"/>
  <c r="AA71" i="5" s="1"/>
  <c r="E91" i="5"/>
  <c r="AC91" i="5" s="1"/>
  <c r="R71" i="5"/>
  <c r="AP71" i="5" s="1"/>
  <c r="U80" i="5"/>
  <c r="AS80" i="5" s="1"/>
  <c r="F40" i="5"/>
  <c r="AD40" i="5" s="1"/>
  <c r="O61" i="5"/>
  <c r="AM61" i="5" s="1"/>
  <c r="B51" i="5"/>
  <c r="Z51" i="5" s="1"/>
  <c r="M91" i="5"/>
  <c r="AK91" i="5" s="1"/>
  <c r="O80" i="5"/>
  <c r="AM80" i="5" s="1"/>
  <c r="Q51" i="5"/>
  <c r="AO51" i="5" s="1"/>
  <c r="J51" i="5"/>
  <c r="AH51" i="5" s="1"/>
  <c r="J71" i="5"/>
  <c r="AH71" i="5" s="1"/>
  <c r="M40" i="5"/>
  <c r="AK40" i="5" s="1"/>
  <c r="AH101" i="5" l="1"/>
  <c r="K101" i="5"/>
  <c r="B102" i="5"/>
  <c r="Y102" i="5"/>
  <c r="U101" i="5"/>
  <c r="AR101" i="5"/>
  <c r="S91" i="5"/>
  <c r="AQ91" i="5" s="1"/>
  <c r="T40" i="5"/>
  <c r="AR40" i="5" s="1"/>
  <c r="U61" i="5"/>
  <c r="AS61" i="5" s="1"/>
  <c r="I62" i="5"/>
  <c r="AG62" i="5" s="1"/>
  <c r="F91" i="5"/>
  <c r="AD91" i="5" s="1"/>
  <c r="G40" i="5"/>
  <c r="AE40" i="5" s="1"/>
  <c r="D71" i="5"/>
  <c r="AB71" i="5" s="1"/>
  <c r="V80" i="5"/>
  <c r="AT80" i="5" s="1"/>
  <c r="G61" i="5"/>
  <c r="AE61" i="5" s="1"/>
  <c r="C51" i="5"/>
  <c r="AA51" i="5" s="1"/>
  <c r="S71" i="5"/>
  <c r="AQ71" i="5" s="1"/>
  <c r="B81" i="5"/>
  <c r="Z81" i="5" s="1"/>
  <c r="R51" i="5"/>
  <c r="AP51" i="5" s="1"/>
  <c r="I81" i="5"/>
  <c r="AG81" i="5" s="1"/>
  <c r="K71" i="5"/>
  <c r="AI71" i="5" s="1"/>
  <c r="N40" i="5"/>
  <c r="AL40" i="5" s="1"/>
  <c r="K51" i="5"/>
  <c r="AI51" i="5" s="1"/>
  <c r="N91" i="5"/>
  <c r="AL91" i="5" s="1"/>
  <c r="L101" i="5" l="1"/>
  <c r="AI101" i="5"/>
  <c r="V101" i="5"/>
  <c r="AS101" i="5"/>
  <c r="Z102" i="5"/>
  <c r="C102" i="5"/>
  <c r="V61" i="5"/>
  <c r="AT61" i="5" s="1"/>
  <c r="U40" i="5"/>
  <c r="AS40" i="5" s="1"/>
  <c r="T91" i="5"/>
  <c r="AR91" i="5" s="1"/>
  <c r="E71" i="5"/>
  <c r="AC71" i="5" s="1"/>
  <c r="D51" i="5"/>
  <c r="AB51" i="5" s="1"/>
  <c r="T71" i="5"/>
  <c r="AR71" i="5" s="1"/>
  <c r="A62" i="5"/>
  <c r="Y62" i="5" s="1"/>
  <c r="G91" i="5"/>
  <c r="AE91" i="5" s="1"/>
  <c r="J62" i="5"/>
  <c r="AH62" i="5" s="1"/>
  <c r="C81" i="5"/>
  <c r="AA81" i="5" s="1"/>
  <c r="W80" i="5"/>
  <c r="AU80" i="5" s="1"/>
  <c r="O91" i="5"/>
  <c r="AM91" i="5" s="1"/>
  <c r="L51" i="5"/>
  <c r="AJ51" i="5" s="1"/>
  <c r="L71" i="5"/>
  <c r="AJ71" i="5" s="1"/>
  <c r="O40" i="5"/>
  <c r="AM40" i="5" s="1"/>
  <c r="J81" i="5"/>
  <c r="AH81" i="5" s="1"/>
  <c r="S51" i="5"/>
  <c r="AQ51" i="5" s="1"/>
  <c r="M101" i="5" l="1"/>
  <c r="AJ101" i="5"/>
  <c r="D102" i="5"/>
  <c r="AA102" i="5"/>
  <c r="AT101" i="5"/>
  <c r="W101" i="5"/>
  <c r="U91" i="5"/>
  <c r="AS91" i="5" s="1"/>
  <c r="V40" i="5"/>
  <c r="AT40" i="5" s="1"/>
  <c r="W61" i="5"/>
  <c r="AU61" i="5" s="1"/>
  <c r="Q81" i="5"/>
  <c r="AO81" i="5" s="1"/>
  <c r="B62" i="5"/>
  <c r="Z62" i="5" s="1"/>
  <c r="D81" i="5"/>
  <c r="AB81" i="5" s="1"/>
  <c r="U71" i="5"/>
  <c r="AS71" i="5" s="1"/>
  <c r="E51" i="5"/>
  <c r="AC51" i="5" s="1"/>
  <c r="K62" i="5"/>
  <c r="AI62" i="5" s="1"/>
  <c r="A92" i="5"/>
  <c r="Y92" i="5" s="1"/>
  <c r="F71" i="5"/>
  <c r="AD71" i="5" s="1"/>
  <c r="M51" i="5"/>
  <c r="AK51" i="5" s="1"/>
  <c r="T51" i="5"/>
  <c r="AR51" i="5" s="1"/>
  <c r="K81" i="5"/>
  <c r="AI81" i="5" s="1"/>
  <c r="M71" i="5"/>
  <c r="AK71" i="5" s="1"/>
  <c r="I92" i="5"/>
  <c r="AG92" i="5" s="1"/>
  <c r="AK101" i="5" l="1"/>
  <c r="N101" i="5"/>
  <c r="AU101" i="5"/>
  <c r="Q102" i="5"/>
  <c r="AB102" i="5"/>
  <c r="E102" i="5"/>
  <c r="Q62" i="5"/>
  <c r="AO62" i="5" s="1"/>
  <c r="W40" i="5"/>
  <c r="AU40" i="5" s="1"/>
  <c r="V91" i="5"/>
  <c r="AT91" i="5" s="1"/>
  <c r="G71" i="5"/>
  <c r="AE71" i="5" s="1"/>
  <c r="V71" i="5"/>
  <c r="AT71" i="5" s="1"/>
  <c r="B92" i="5"/>
  <c r="Z92" i="5" s="1"/>
  <c r="E81" i="5"/>
  <c r="AC81" i="5" s="1"/>
  <c r="L62" i="5"/>
  <c r="AJ62" i="5" s="1"/>
  <c r="C62" i="5"/>
  <c r="AA62" i="5" s="1"/>
  <c r="F51" i="5"/>
  <c r="AD51" i="5" s="1"/>
  <c r="R81" i="5"/>
  <c r="AP81" i="5" s="1"/>
  <c r="N51" i="5"/>
  <c r="AL51" i="5" s="1"/>
  <c r="L81" i="5"/>
  <c r="AJ81" i="5" s="1"/>
  <c r="J92" i="5"/>
  <c r="AH92" i="5" s="1"/>
  <c r="U51" i="5"/>
  <c r="AS51" i="5" s="1"/>
  <c r="N71" i="5"/>
  <c r="AL71" i="5" s="1"/>
  <c r="O101" i="5" l="1"/>
  <c r="AL101" i="5"/>
  <c r="AC102" i="5"/>
  <c r="F102" i="5"/>
  <c r="AO102" i="5"/>
  <c r="R102" i="5"/>
  <c r="W91" i="5"/>
  <c r="AU91" i="5" s="1"/>
  <c r="R62" i="5"/>
  <c r="AP62" i="5" s="1"/>
  <c r="F81" i="5"/>
  <c r="AD81" i="5" s="1"/>
  <c r="S81" i="5"/>
  <c r="AQ81" i="5" s="1"/>
  <c r="G51" i="5"/>
  <c r="AE51" i="5" s="1"/>
  <c r="C92" i="5"/>
  <c r="AA92" i="5" s="1"/>
  <c r="D62" i="5"/>
  <c r="AB62" i="5" s="1"/>
  <c r="W71" i="5"/>
  <c r="AU71" i="5" s="1"/>
  <c r="A72" i="5"/>
  <c r="Y72" i="5" s="1"/>
  <c r="M62" i="5"/>
  <c r="AK62" i="5" s="1"/>
  <c r="V51" i="5"/>
  <c r="AT51" i="5" s="1"/>
  <c r="K92" i="5"/>
  <c r="AI92" i="5" s="1"/>
  <c r="M81" i="5"/>
  <c r="AK81" i="5" s="1"/>
  <c r="O51" i="5"/>
  <c r="AM51" i="5" s="1"/>
  <c r="O71" i="5"/>
  <c r="AM71" i="5" s="1"/>
  <c r="I102" i="5" l="1"/>
  <c r="AM101" i="5"/>
  <c r="AP102" i="5"/>
  <c r="S102" i="5"/>
  <c r="AD102" i="5"/>
  <c r="G102" i="5"/>
  <c r="S62" i="5"/>
  <c r="AQ62" i="5" s="1"/>
  <c r="Q92" i="5"/>
  <c r="AO92" i="5" s="1"/>
  <c r="N62" i="5"/>
  <c r="AL62" i="5" s="1"/>
  <c r="D92" i="5"/>
  <c r="AB92" i="5" s="1"/>
  <c r="B72" i="5"/>
  <c r="Z72" i="5" s="1"/>
  <c r="Q72" i="5"/>
  <c r="AO72" i="5" s="1"/>
  <c r="T81" i="5"/>
  <c r="AR81" i="5" s="1"/>
  <c r="G81" i="5"/>
  <c r="AE81" i="5" s="1"/>
  <c r="E62" i="5"/>
  <c r="AC62" i="5" s="1"/>
  <c r="I72" i="5"/>
  <c r="AG72" i="5" s="1"/>
  <c r="L92" i="5"/>
  <c r="AJ92" i="5" s="1"/>
  <c r="W51" i="5"/>
  <c r="AU51" i="5" s="1"/>
  <c r="N81" i="5"/>
  <c r="AL81" i="5" s="1"/>
  <c r="J102" i="5" l="1"/>
  <c r="AG102" i="5"/>
  <c r="AE102" i="5"/>
  <c r="A103" i="5"/>
  <c r="AQ102" i="5"/>
  <c r="T102" i="5"/>
  <c r="R92" i="5"/>
  <c r="AP92" i="5" s="1"/>
  <c r="T62" i="5"/>
  <c r="AR62" i="5" s="1"/>
  <c r="R72" i="5"/>
  <c r="AP72" i="5" s="1"/>
  <c r="F62" i="5"/>
  <c r="AD62" i="5" s="1"/>
  <c r="C72" i="5"/>
  <c r="AA72" i="5" s="1"/>
  <c r="E92" i="5"/>
  <c r="AC92" i="5" s="1"/>
  <c r="A82" i="5"/>
  <c r="Y82" i="5" s="1"/>
  <c r="U81" i="5"/>
  <c r="AS81" i="5" s="1"/>
  <c r="O62" i="5"/>
  <c r="AM62" i="5" s="1"/>
  <c r="O81" i="5"/>
  <c r="AM81" i="5" s="1"/>
  <c r="M92" i="5"/>
  <c r="AK92" i="5" s="1"/>
  <c r="J72" i="5"/>
  <c r="AH72" i="5" s="1"/>
  <c r="K102" i="5" l="1"/>
  <c r="AH102" i="5"/>
  <c r="U102" i="5"/>
  <c r="AR102" i="5"/>
  <c r="B103" i="5"/>
  <c r="Y103" i="5"/>
  <c r="U62" i="5"/>
  <c r="AS62" i="5" s="1"/>
  <c r="S92" i="5"/>
  <c r="AQ92" i="5" s="1"/>
  <c r="F92" i="5"/>
  <c r="AD92" i="5" s="1"/>
  <c r="D72" i="5"/>
  <c r="AB72" i="5" s="1"/>
  <c r="V81" i="5"/>
  <c r="AT81" i="5" s="1"/>
  <c r="G62" i="5"/>
  <c r="AE62" i="5" s="1"/>
  <c r="B82" i="5"/>
  <c r="Z82" i="5" s="1"/>
  <c r="S72" i="5"/>
  <c r="AQ72" i="5" s="1"/>
  <c r="I82" i="5"/>
  <c r="AG82" i="5" s="1"/>
  <c r="K72" i="5"/>
  <c r="AI72" i="5" s="1"/>
  <c r="N92" i="5"/>
  <c r="AL92" i="5" s="1"/>
  <c r="L102" i="5" l="1"/>
  <c r="AI102" i="5"/>
  <c r="Z103" i="5"/>
  <c r="C103" i="5"/>
  <c r="V102" i="5"/>
  <c r="AS102" i="5"/>
  <c r="T92" i="5"/>
  <c r="AR92" i="5" s="1"/>
  <c r="V62" i="5"/>
  <c r="AT62" i="5" s="1"/>
  <c r="W81" i="5"/>
  <c r="AU81" i="5" s="1"/>
  <c r="T72" i="5"/>
  <c r="AR72" i="5" s="1"/>
  <c r="E72" i="5"/>
  <c r="AC72" i="5" s="1"/>
  <c r="C82" i="5"/>
  <c r="AA82" i="5" s="1"/>
  <c r="G92" i="5"/>
  <c r="AE92" i="5" s="1"/>
  <c r="O92" i="5"/>
  <c r="AM92" i="5" s="1"/>
  <c r="J82" i="5"/>
  <c r="AH82" i="5" s="1"/>
  <c r="L72" i="5"/>
  <c r="AJ72" i="5" s="1"/>
  <c r="AJ102" i="5" l="1"/>
  <c r="M102" i="5"/>
  <c r="W102" i="5"/>
  <c r="AT102" i="5"/>
  <c r="AA103" i="5"/>
  <c r="D103" i="5"/>
  <c r="W62" i="5"/>
  <c r="AU62" i="5" s="1"/>
  <c r="U92" i="5"/>
  <c r="AS92" i="5" s="1"/>
  <c r="D82" i="5"/>
  <c r="AB82" i="5" s="1"/>
  <c r="F72" i="5"/>
  <c r="AD72" i="5" s="1"/>
  <c r="U72" i="5"/>
  <c r="AS72" i="5" s="1"/>
  <c r="A93" i="5"/>
  <c r="Y93" i="5" s="1"/>
  <c r="Q82" i="5"/>
  <c r="AO82" i="5" s="1"/>
  <c r="K82" i="5"/>
  <c r="AI82" i="5" s="1"/>
  <c r="I93" i="5"/>
  <c r="AG93" i="5" s="1"/>
  <c r="M72" i="5"/>
  <c r="AK72" i="5" s="1"/>
  <c r="AK102" i="5" l="1"/>
  <c r="N102" i="5"/>
  <c r="AB103" i="5"/>
  <c r="E103" i="5"/>
  <c r="AU102" i="5"/>
  <c r="Q103" i="5"/>
  <c r="V92" i="5"/>
  <c r="AT92" i="5" s="1"/>
  <c r="B93" i="5"/>
  <c r="Z93" i="5" s="1"/>
  <c r="V72" i="5"/>
  <c r="AT72" i="5" s="1"/>
  <c r="G72" i="5"/>
  <c r="AE72" i="5" s="1"/>
  <c r="R82" i="5"/>
  <c r="AP82" i="5" s="1"/>
  <c r="E82" i="5"/>
  <c r="AC82" i="5" s="1"/>
  <c r="L82" i="5"/>
  <c r="AJ82" i="5" s="1"/>
  <c r="N72" i="5"/>
  <c r="AL72" i="5" s="1"/>
  <c r="J93" i="5"/>
  <c r="AH93" i="5" s="1"/>
  <c r="AL102" i="5" l="1"/>
  <c r="O102" i="5"/>
  <c r="R103" i="5"/>
  <c r="AO103" i="5"/>
  <c r="AC103" i="5"/>
  <c r="F103" i="5"/>
  <c r="W92" i="5"/>
  <c r="AU92" i="5" s="1"/>
  <c r="S82" i="5"/>
  <c r="AQ82" i="5" s="1"/>
  <c r="W72" i="5"/>
  <c r="AU72" i="5" s="1"/>
  <c r="F82" i="5"/>
  <c r="AD82" i="5" s="1"/>
  <c r="C93" i="5"/>
  <c r="AA93" i="5" s="1"/>
  <c r="K93" i="5"/>
  <c r="AI93" i="5" s="1"/>
  <c r="O72" i="5"/>
  <c r="AM72" i="5" s="1"/>
  <c r="M82" i="5"/>
  <c r="AK82" i="5" s="1"/>
  <c r="AM102" i="5" l="1"/>
  <c r="I103" i="5"/>
  <c r="G103" i="5"/>
  <c r="AE103" i="5" s="1"/>
  <c r="AD103" i="5"/>
  <c r="S103" i="5"/>
  <c r="AP103" i="5"/>
  <c r="Q93" i="5"/>
  <c r="AO93" i="5" s="1"/>
  <c r="D93" i="5"/>
  <c r="AB93" i="5" s="1"/>
  <c r="G82" i="5"/>
  <c r="AE82" i="5" s="1"/>
  <c r="T82" i="5"/>
  <c r="AR82" i="5" s="1"/>
  <c r="N82" i="5"/>
  <c r="AL82" i="5" s="1"/>
  <c r="L93" i="5"/>
  <c r="AJ93" i="5" s="1"/>
  <c r="J103" i="5" l="1"/>
  <c r="AG103" i="5"/>
  <c r="T103" i="5"/>
  <c r="AQ103" i="5"/>
  <c r="R93" i="5"/>
  <c r="AP93" i="5" s="1"/>
  <c r="U82" i="5"/>
  <c r="AS82" i="5" s="1"/>
  <c r="E93" i="5"/>
  <c r="AC93" i="5" s="1"/>
  <c r="M93" i="5"/>
  <c r="AK93" i="5" s="1"/>
  <c r="O82" i="5"/>
  <c r="AM82" i="5" s="1"/>
  <c r="K103" i="5" l="1"/>
  <c r="AH103" i="5"/>
  <c r="AR103" i="5"/>
  <c r="U103" i="5"/>
  <c r="S93" i="5"/>
  <c r="AQ93" i="5" s="1"/>
  <c r="F93" i="5"/>
  <c r="AD93" i="5" s="1"/>
  <c r="V82" i="5"/>
  <c r="AT82" i="5" s="1"/>
  <c r="N93" i="5"/>
  <c r="AL93" i="5" s="1"/>
  <c r="AI103" i="5" l="1"/>
  <c r="L103" i="5"/>
  <c r="V103" i="5"/>
  <c r="AS103" i="5"/>
  <c r="T93" i="5"/>
  <c r="AR93" i="5" s="1"/>
  <c r="W82" i="5"/>
  <c r="AU82" i="5" s="1"/>
  <c r="G93" i="5"/>
  <c r="AE93" i="5" s="1"/>
  <c r="O93" i="5"/>
  <c r="AM93" i="5" s="1"/>
  <c r="AJ103" i="5" l="1"/>
  <c r="M103" i="5"/>
  <c r="AT103" i="5"/>
  <c r="W103" i="5"/>
  <c r="AU103" i="5" s="1"/>
  <c r="U93" i="5"/>
  <c r="AS93" i="5" s="1"/>
  <c r="AK103" i="5" l="1"/>
  <c r="N103" i="5"/>
  <c r="V93" i="5"/>
  <c r="AT93" i="5" s="1"/>
  <c r="AL103" i="5" l="1"/>
  <c r="O103" i="5"/>
  <c r="AM103" i="5" s="1"/>
  <c r="W93" i="5"/>
  <c r="AU93" i="5" s="1"/>
</calcChain>
</file>

<file path=xl/sharedStrings.xml><?xml version="1.0" encoding="utf-8"?>
<sst xmlns="http://schemas.openxmlformats.org/spreadsheetml/2006/main" count="461" uniqueCount="136">
  <si>
    <t>開講年月</t>
    <rPh sb="0" eb="2">
      <t>カイコウ</t>
    </rPh>
    <rPh sb="2" eb="4">
      <t>ネンゲツ</t>
    </rPh>
    <phoneticPr fontId="1"/>
  </si>
  <si>
    <t>認定申請期間</t>
    <rPh sb="0" eb="2">
      <t>ニンテイ</t>
    </rPh>
    <rPh sb="2" eb="4">
      <t>シンセイ</t>
    </rPh>
    <rPh sb="4" eb="6">
      <t>キカン</t>
    </rPh>
    <phoneticPr fontId="1"/>
  </si>
  <si>
    <t>認定予定日</t>
    <rPh sb="0" eb="2">
      <t>ニンテイ</t>
    </rPh>
    <rPh sb="2" eb="5">
      <t>ヨテイビ</t>
    </rPh>
    <phoneticPr fontId="1"/>
  </si>
  <si>
    <t>募集期間</t>
    <rPh sb="0" eb="2">
      <t>ボシュウ</t>
    </rPh>
    <rPh sb="2" eb="4">
      <t>キカン</t>
    </rPh>
    <phoneticPr fontId="1"/>
  </si>
  <si>
    <t>中止連絡</t>
    <rPh sb="0" eb="2">
      <t>チュウシ</t>
    </rPh>
    <rPh sb="2" eb="4">
      <t>レンラク</t>
    </rPh>
    <phoneticPr fontId="1"/>
  </si>
  <si>
    <t>選考日</t>
    <rPh sb="0" eb="2">
      <t>センコウ</t>
    </rPh>
    <rPh sb="2" eb="3">
      <t>ヒ</t>
    </rPh>
    <phoneticPr fontId="1"/>
  </si>
  <si>
    <t>訓練開始日</t>
    <rPh sb="0" eb="2">
      <t>クンレン</t>
    </rPh>
    <rPh sb="2" eb="4">
      <t>カイシ</t>
    </rPh>
    <rPh sb="4" eb="5">
      <t>ビ</t>
    </rPh>
    <phoneticPr fontId="1"/>
  </si>
  <si>
    <t>～</t>
    <phoneticPr fontId="1"/>
  </si>
  <si>
    <t>暦年</t>
    <rPh sb="0" eb="2">
      <t>レキネン</t>
    </rPh>
    <phoneticPr fontId="2"/>
  </si>
  <si>
    <t>年始</t>
    <rPh sb="0" eb="2">
      <t>ネンシ</t>
    </rPh>
    <phoneticPr fontId="2"/>
  </si>
  <si>
    <t>祝祭日（振替休日を含む・年末年始と重複あり）</t>
    <rPh sb="0" eb="3">
      <t>シュクサイジツ</t>
    </rPh>
    <rPh sb="4" eb="6">
      <t>フリカエ</t>
    </rPh>
    <rPh sb="6" eb="8">
      <t>キュウジツ</t>
    </rPh>
    <rPh sb="9" eb="10">
      <t>フク</t>
    </rPh>
    <rPh sb="12" eb="14">
      <t>ネンマツ</t>
    </rPh>
    <rPh sb="14" eb="16">
      <t>ネンシ</t>
    </rPh>
    <rPh sb="17" eb="19">
      <t>チョウフク</t>
    </rPh>
    <phoneticPr fontId="2"/>
  </si>
  <si>
    <t>年末</t>
    <rPh sb="0" eb="2">
      <t>ネンマツ</t>
    </rPh>
    <phoneticPr fontId="2"/>
  </si>
  <si>
    <t>1</t>
    <phoneticPr fontId="1"/>
  </si>
  <si>
    <t>2</t>
    <phoneticPr fontId="1"/>
  </si>
  <si>
    <t>3</t>
  </si>
  <si>
    <t>対象開講年度：</t>
    <rPh sb="0" eb="2">
      <t>タイショウ</t>
    </rPh>
    <rPh sb="2" eb="4">
      <t>カイコウ</t>
    </rPh>
    <rPh sb="4" eb="6">
      <t>ネンド</t>
    </rPh>
    <phoneticPr fontId="1"/>
  </si>
  <si>
    <t>認定-
募集開始
（開庁日）</t>
    <rPh sb="0" eb="2">
      <t>ニンテイ</t>
    </rPh>
    <rPh sb="4" eb="6">
      <t>ボシュウ</t>
    </rPh>
    <rPh sb="6" eb="8">
      <t>カイシ</t>
    </rPh>
    <rPh sb="10" eb="12">
      <t>カイチョウ</t>
    </rPh>
    <rPh sb="12" eb="13">
      <t>ビ</t>
    </rPh>
    <phoneticPr fontId="1"/>
  </si>
  <si>
    <t>募集
期間
（開庁日）</t>
    <rPh sb="0" eb="2">
      <t>ボシュウ</t>
    </rPh>
    <rPh sb="3" eb="5">
      <t>キカン</t>
    </rPh>
    <rPh sb="7" eb="9">
      <t>カイチョウ</t>
    </rPh>
    <rPh sb="9" eb="10">
      <t>ビ</t>
    </rPh>
    <phoneticPr fontId="1"/>
  </si>
  <si>
    <t>説明会-
募集終了
（開庁日）</t>
    <rPh sb="0" eb="2">
      <t>セツメイ</t>
    </rPh>
    <rPh sb="2" eb="3">
      <t>カイ</t>
    </rPh>
    <rPh sb="5" eb="7">
      <t>ボシュウ</t>
    </rPh>
    <rPh sb="7" eb="9">
      <t>シュウリョウ</t>
    </rPh>
    <rPh sb="11" eb="13">
      <t>カイチョウ</t>
    </rPh>
    <rPh sb="13" eb="14">
      <t>ビ</t>
    </rPh>
    <phoneticPr fontId="1"/>
  </si>
  <si>
    <t>JEED京都支部　求職者支援訓練認定申請～訓練開始スケジュール</t>
    <rPh sb="4" eb="6">
      <t>キョウト</t>
    </rPh>
    <rPh sb="6" eb="8">
      <t>シブ</t>
    </rPh>
    <rPh sb="9" eb="16">
      <t>キュウクン</t>
    </rPh>
    <rPh sb="16" eb="18">
      <t>ニンテイ</t>
    </rPh>
    <rPh sb="18" eb="20">
      <t>シンセイ</t>
    </rPh>
    <rPh sb="21" eb="23">
      <t>クンレン</t>
    </rPh>
    <rPh sb="23" eb="25">
      <t>カイシ</t>
    </rPh>
    <phoneticPr fontId="1"/>
  </si>
  <si>
    <t>申請期間
（開庁日）</t>
    <rPh sb="0" eb="2">
      <t>シンセイ</t>
    </rPh>
    <rPh sb="2" eb="4">
      <t>キカン</t>
    </rPh>
    <rPh sb="6" eb="8">
      <t>カイチョウ</t>
    </rPh>
    <rPh sb="8" eb="9">
      <t>ビ</t>
    </rPh>
    <phoneticPr fontId="1"/>
  </si>
  <si>
    <t>本部
回付日</t>
    <rPh sb="0" eb="2">
      <t>ホンブ</t>
    </rPh>
    <rPh sb="3" eb="5">
      <t>カイフ</t>
    </rPh>
    <rPh sb="5" eb="6">
      <t>ビ</t>
    </rPh>
    <phoneticPr fontId="1"/>
  </si>
  <si>
    <t>本部審査
期間
（開庁日）</t>
    <rPh sb="0" eb="2">
      <t>ホンブ</t>
    </rPh>
    <rPh sb="2" eb="4">
      <t>シンサ</t>
    </rPh>
    <rPh sb="5" eb="7">
      <t>キカン</t>
    </rPh>
    <rPh sb="9" eb="11">
      <t>カイチョウ</t>
    </rPh>
    <rPh sb="11" eb="12">
      <t>ビ</t>
    </rPh>
    <phoneticPr fontId="1"/>
  </si>
  <si>
    <t>ケース会議</t>
    <rPh sb="3" eb="5">
      <t>カイギ</t>
    </rPh>
    <phoneticPr fontId="1"/>
  </si>
  <si>
    <t>支部審査
期間
（開庁日）</t>
    <rPh sb="0" eb="2">
      <t>シブ</t>
    </rPh>
    <rPh sb="2" eb="4">
      <t>シンサ</t>
    </rPh>
    <rPh sb="5" eb="7">
      <t>キカン</t>
    </rPh>
    <rPh sb="9" eb="11">
      <t>カイチョウ</t>
    </rPh>
    <rPh sb="11" eb="12">
      <t>ビ</t>
    </rPh>
    <phoneticPr fontId="1"/>
  </si>
  <si>
    <t>ハロトレ
説明会
参加連絡</t>
    <rPh sb="5" eb="8">
      <t>セツメイカイ</t>
    </rPh>
    <rPh sb="9" eb="11">
      <t>サンカ</t>
    </rPh>
    <rPh sb="11" eb="13">
      <t>レンラク</t>
    </rPh>
    <phoneticPr fontId="1"/>
  </si>
  <si>
    <t>ハロトレ
説明会
（変更連絡）</t>
    <rPh sb="5" eb="8">
      <t>セツメイカイ</t>
    </rPh>
    <rPh sb="10" eb="12">
      <t>ヘンコウ</t>
    </rPh>
    <rPh sb="12" eb="14">
      <t>レンラク</t>
    </rPh>
    <phoneticPr fontId="1"/>
  </si>
  <si>
    <t>ハロトレ
説明会</t>
    <rPh sb="5" eb="8">
      <t>セツメイカイ</t>
    </rPh>
    <phoneticPr fontId="1"/>
  </si>
  <si>
    <t>選考結果
通知
（局・JEED）</t>
    <rPh sb="0" eb="2">
      <t>センコウ</t>
    </rPh>
    <rPh sb="2" eb="4">
      <t>ケッカ</t>
    </rPh>
    <rPh sb="5" eb="7">
      <t>ツウチ</t>
    </rPh>
    <rPh sb="9" eb="10">
      <t>キョク</t>
    </rPh>
    <phoneticPr fontId="1"/>
  </si>
  <si>
    <t>選考結果
通知
（受講者）</t>
    <rPh sb="0" eb="2">
      <t>センコウ</t>
    </rPh>
    <rPh sb="2" eb="4">
      <t>ケッカ</t>
    </rPh>
    <rPh sb="5" eb="7">
      <t>ツウチ</t>
    </rPh>
    <rPh sb="9" eb="12">
      <t>ジュコウシャ</t>
    </rPh>
    <phoneticPr fontId="1"/>
  </si>
  <si>
    <t>項目</t>
    <rPh sb="0" eb="2">
      <t>コウモク</t>
    </rPh>
    <phoneticPr fontId="1"/>
  </si>
  <si>
    <t>To</t>
    <phoneticPr fontId="1"/>
  </si>
  <si>
    <t>From</t>
    <phoneticPr fontId="1"/>
  </si>
  <si>
    <t>担当</t>
    <rPh sb="0" eb="2">
      <t>タントウ</t>
    </rPh>
    <phoneticPr fontId="1"/>
  </si>
  <si>
    <t>様式</t>
    <rPh sb="0" eb="2">
      <t>ヨウシキ</t>
    </rPh>
    <phoneticPr fontId="1"/>
  </si>
  <si>
    <t>実施機関</t>
    <rPh sb="0" eb="2">
      <t>ジッシ</t>
    </rPh>
    <rPh sb="2" eb="4">
      <t>キカン</t>
    </rPh>
    <phoneticPr fontId="1"/>
  </si>
  <si>
    <t>JEED京都</t>
    <rPh sb="4" eb="6">
      <t>キョウト</t>
    </rPh>
    <phoneticPr fontId="1"/>
  </si>
  <si>
    <t>対象開講年月：</t>
    <rPh sb="0" eb="2">
      <t>タイショウ</t>
    </rPh>
    <rPh sb="2" eb="4">
      <t>カイコウ</t>
    </rPh>
    <rPh sb="4" eb="6">
      <t>ネンゲツ</t>
    </rPh>
    <phoneticPr fontId="1"/>
  </si>
  <si>
    <t>認定申請受付期間</t>
    <rPh sb="0" eb="2">
      <t>ニンテイ</t>
    </rPh>
    <rPh sb="2" eb="4">
      <t>シンセイ</t>
    </rPh>
    <rPh sb="4" eb="6">
      <t>ウケツケ</t>
    </rPh>
    <rPh sb="6" eb="8">
      <t>キカン</t>
    </rPh>
    <phoneticPr fontId="1"/>
  </si>
  <si>
    <t>備考</t>
    <rPh sb="0" eb="2">
      <t>ビコウ</t>
    </rPh>
    <phoneticPr fontId="1"/>
  </si>
  <si>
    <t>認定予定日（認定通知書の発送）</t>
    <rPh sb="0" eb="2">
      <t>ニンテイ</t>
    </rPh>
    <rPh sb="2" eb="5">
      <t>ヨテイビ</t>
    </rPh>
    <rPh sb="6" eb="8">
      <t>ニンテイ</t>
    </rPh>
    <rPh sb="8" eb="11">
      <t>ツウチショ</t>
    </rPh>
    <rPh sb="12" eb="14">
      <t>ハッソウ</t>
    </rPh>
    <phoneticPr fontId="1"/>
  </si>
  <si>
    <t>申請</t>
    <rPh sb="0" eb="2">
      <t>シンセイ</t>
    </rPh>
    <phoneticPr fontId="1"/>
  </si>
  <si>
    <t>受講希望者の募集開始</t>
    <rPh sb="0" eb="2">
      <t>ジュコウ</t>
    </rPh>
    <rPh sb="2" eb="5">
      <t>キボウシャ</t>
    </rPh>
    <rPh sb="6" eb="8">
      <t>ボシュウ</t>
    </rPh>
    <rPh sb="8" eb="10">
      <t>カイシ</t>
    </rPh>
    <phoneticPr fontId="1"/>
  </si>
  <si>
    <t>受講希望者の募集終了</t>
    <rPh sb="0" eb="2">
      <t>ジュコウ</t>
    </rPh>
    <rPh sb="2" eb="5">
      <t>キボウシャ</t>
    </rPh>
    <rPh sb="6" eb="8">
      <t>ボシュウ</t>
    </rPh>
    <rPh sb="8" eb="10">
      <t>シュウリョウ</t>
    </rPh>
    <phoneticPr fontId="1"/>
  </si>
  <si>
    <t>ハロトレ説明会（＠HW京都七条）</t>
    <rPh sb="4" eb="7">
      <t>セツメイカイ</t>
    </rPh>
    <rPh sb="11" eb="13">
      <t>キョウト</t>
    </rPh>
    <rPh sb="13" eb="15">
      <t>ナナジョウ</t>
    </rPh>
    <phoneticPr fontId="1"/>
  </si>
  <si>
    <t>受講希望者</t>
    <rPh sb="0" eb="2">
      <t>ジュコウ</t>
    </rPh>
    <rPh sb="2" eb="5">
      <t>キボウシャ</t>
    </rPh>
    <phoneticPr fontId="1"/>
  </si>
  <si>
    <t>受講申込書（C-1）</t>
    <rPh sb="0" eb="2">
      <t>ジュコウ</t>
    </rPh>
    <rPh sb="2" eb="5">
      <t>モウシコミショ</t>
    </rPh>
    <phoneticPr fontId="1"/>
  </si>
  <si>
    <t>訓練期間：</t>
    <rPh sb="0" eb="2">
      <t>クンレン</t>
    </rPh>
    <rPh sb="2" eb="4">
      <t>キカン</t>
    </rPh>
    <phoneticPr fontId="1"/>
  </si>
  <si>
    <t>労働局
JEED京都</t>
    <rPh sb="0" eb="2">
      <t>ロウドウ</t>
    </rPh>
    <rPh sb="2" eb="3">
      <t>キョク</t>
    </rPh>
    <rPh sb="8" eb="10">
      <t>キョウト</t>
    </rPh>
    <phoneticPr fontId="1"/>
  </si>
  <si>
    <t>JEED本部</t>
    <rPh sb="4" eb="6">
      <t>ホンブ</t>
    </rPh>
    <phoneticPr fontId="1"/>
  </si>
  <si>
    <t>速やかに</t>
    <rPh sb="0" eb="1">
      <t>スミ</t>
    </rPh>
    <phoneticPr fontId="1"/>
  </si>
  <si>
    <t>期間・期日</t>
    <rPh sb="0" eb="2">
      <t>キカン</t>
    </rPh>
    <rPh sb="3" eb="5">
      <t>キジツ</t>
    </rPh>
    <phoneticPr fontId="1"/>
  </si>
  <si>
    <t>選考結果の通知</t>
    <rPh sb="0" eb="2">
      <t>センコウ</t>
    </rPh>
    <rPh sb="2" eb="4">
      <t>ケッカ</t>
    </rPh>
    <rPh sb="5" eb="7">
      <t>ツウチ</t>
    </rPh>
    <phoneticPr fontId="1"/>
  </si>
  <si>
    <t>労働局</t>
    <rPh sb="0" eb="2">
      <t>ロウドウ</t>
    </rPh>
    <rPh sb="2" eb="3">
      <t>キョク</t>
    </rPh>
    <phoneticPr fontId="1"/>
  </si>
  <si>
    <t>JEE京都</t>
    <rPh sb="3" eb="5">
      <t>キョウト</t>
    </rPh>
    <phoneticPr fontId="1"/>
  </si>
  <si>
    <t>選考結果通知（C-3）</t>
    <rPh sb="0" eb="2">
      <t>センコウ</t>
    </rPh>
    <rPh sb="2" eb="4">
      <t>ケッカ</t>
    </rPh>
    <rPh sb="4" eb="6">
      <t>ツウチ</t>
    </rPh>
    <phoneticPr fontId="1"/>
  </si>
  <si>
    <t>※ 当該様式は労働局のHPに掲載</t>
    <rPh sb="2" eb="4">
      <t>トウガイ</t>
    </rPh>
    <rPh sb="4" eb="6">
      <t>ヨウシキ</t>
    </rPh>
    <rPh sb="7" eb="9">
      <t>ロウドウ</t>
    </rPh>
    <rPh sb="9" eb="10">
      <t>キョク</t>
    </rPh>
    <rPh sb="14" eb="16">
      <t>ケイサイ</t>
    </rPh>
    <phoneticPr fontId="1"/>
  </si>
  <si>
    <r>
      <t>選考結果通知（京都版C-4）</t>
    </r>
    <r>
      <rPr>
        <vertAlign val="superscript"/>
        <sz val="9"/>
        <color theme="1"/>
        <rFont val="Meiryo UI"/>
        <family val="3"/>
        <charset val="128"/>
      </rPr>
      <t xml:space="preserve">※
</t>
    </r>
    <r>
      <rPr>
        <sz val="9"/>
        <color theme="1"/>
        <rFont val="Meiryo UI"/>
        <family val="2"/>
        <charset val="128"/>
      </rPr>
      <t>受講希望者一覧</t>
    </r>
    <rPh sb="0" eb="2">
      <t>センコウ</t>
    </rPh>
    <rPh sb="2" eb="4">
      <t>ケッカ</t>
    </rPh>
    <rPh sb="4" eb="6">
      <t>ツウチ</t>
    </rPh>
    <rPh sb="7" eb="9">
      <t>キョウト</t>
    </rPh>
    <rPh sb="9" eb="10">
      <t>バン</t>
    </rPh>
    <rPh sb="16" eb="18">
      <t>ジュコウ</t>
    </rPh>
    <rPh sb="18" eb="21">
      <t>キボウシャ</t>
    </rPh>
    <rPh sb="21" eb="23">
      <t>イチラン</t>
    </rPh>
    <phoneticPr fontId="1"/>
  </si>
  <si>
    <t>選考結果通知（C-5）
受講希望者一覧</t>
    <rPh sb="0" eb="2">
      <t>センコウ</t>
    </rPh>
    <rPh sb="2" eb="4">
      <t>ケッカ</t>
    </rPh>
    <rPh sb="4" eb="6">
      <t>ツウチ</t>
    </rPh>
    <rPh sb="12" eb="14">
      <t>ジュコウ</t>
    </rPh>
    <rPh sb="14" eb="17">
      <t>キボウシャ</t>
    </rPh>
    <rPh sb="17" eb="19">
      <t>イチラン</t>
    </rPh>
    <phoneticPr fontId="1"/>
  </si>
  <si>
    <t>※ 当該様式はJEED京都のHPに掲載</t>
    <rPh sb="2" eb="4">
      <t>トウガイ</t>
    </rPh>
    <rPh sb="4" eb="6">
      <t>ヨウシキ</t>
    </rPh>
    <rPh sb="11" eb="13">
      <t>キョウト</t>
    </rPh>
    <rPh sb="17" eb="19">
      <t>ケイサイ</t>
    </rPh>
    <phoneticPr fontId="1"/>
  </si>
  <si>
    <r>
      <t>選考結果通知（C-3）
繰上合格対象者の同封様式</t>
    </r>
    <r>
      <rPr>
        <vertAlign val="superscript"/>
        <sz val="9"/>
        <color theme="1"/>
        <rFont val="Meiryo UI"/>
        <family val="3"/>
        <charset val="128"/>
      </rPr>
      <t>※</t>
    </r>
    <rPh sb="0" eb="2">
      <t>センコウ</t>
    </rPh>
    <rPh sb="2" eb="4">
      <t>ケッカ</t>
    </rPh>
    <rPh sb="4" eb="6">
      <t>ツウチ</t>
    </rPh>
    <rPh sb="12" eb="14">
      <t>クリア</t>
    </rPh>
    <rPh sb="14" eb="16">
      <t>ゴウカク</t>
    </rPh>
    <rPh sb="16" eb="19">
      <t>タイショウシャ</t>
    </rPh>
    <rPh sb="20" eb="22">
      <t>ドウフウ</t>
    </rPh>
    <rPh sb="22" eb="24">
      <t>ヨウシキ</t>
    </rPh>
    <phoneticPr fontId="1"/>
  </si>
  <si>
    <t>受講辞退に伴う繰上合格期間</t>
    <rPh sb="0" eb="2">
      <t>ジュコウ</t>
    </rPh>
    <rPh sb="2" eb="4">
      <t>ジタイ</t>
    </rPh>
    <rPh sb="5" eb="6">
      <t>トモナ</t>
    </rPh>
    <rPh sb="7" eb="9">
      <t>クリア</t>
    </rPh>
    <rPh sb="9" eb="11">
      <t>ゴウカク</t>
    </rPh>
    <rPh sb="11" eb="13">
      <t>キカン</t>
    </rPh>
    <phoneticPr fontId="1"/>
  </si>
  <si>
    <t>受講辞退の連絡</t>
    <rPh sb="0" eb="2">
      <t>ジュコウ</t>
    </rPh>
    <rPh sb="2" eb="4">
      <t>ジタイ</t>
    </rPh>
    <rPh sb="5" eb="7">
      <t>レンラク</t>
    </rPh>
    <phoneticPr fontId="1"/>
  </si>
  <si>
    <t>受講予定者</t>
    <rPh sb="0" eb="2">
      <t>ジュコウ</t>
    </rPh>
    <rPh sb="2" eb="4">
      <t>ヨテイ</t>
    </rPh>
    <rPh sb="4" eb="5">
      <t>シャ</t>
    </rPh>
    <phoneticPr fontId="1"/>
  </si>
  <si>
    <t>受講予定者に該当ハローワークにも連絡するよう伝達</t>
    <rPh sb="0" eb="2">
      <t>ジュコウ</t>
    </rPh>
    <rPh sb="2" eb="5">
      <t>ヨテイシャ</t>
    </rPh>
    <rPh sb="6" eb="8">
      <t>ガイトウ</t>
    </rPh>
    <rPh sb="16" eb="18">
      <t>レンラク</t>
    </rPh>
    <rPh sb="22" eb="24">
      <t>デンタツ</t>
    </rPh>
    <phoneticPr fontId="1"/>
  </si>
  <si>
    <t>繰上合格
対象者</t>
    <rPh sb="0" eb="2">
      <t>クリア</t>
    </rPh>
    <rPh sb="2" eb="4">
      <t>ゴウカク</t>
    </rPh>
    <rPh sb="5" eb="8">
      <t>タイショウシャ</t>
    </rPh>
    <phoneticPr fontId="1"/>
  </si>
  <si>
    <t>繰上合格対象者への電話連絡、選考結果の通知</t>
    <rPh sb="0" eb="2">
      <t>クリア</t>
    </rPh>
    <rPh sb="2" eb="4">
      <t>ゴウカク</t>
    </rPh>
    <rPh sb="4" eb="7">
      <t>タイショウシャ</t>
    </rPh>
    <rPh sb="9" eb="11">
      <t>デンワ</t>
    </rPh>
    <rPh sb="11" eb="13">
      <t>レンラク</t>
    </rPh>
    <rPh sb="14" eb="16">
      <t>センコウ</t>
    </rPh>
    <rPh sb="16" eb="18">
      <t>ケッカ</t>
    </rPh>
    <rPh sb="19" eb="21">
      <t>ツウチ</t>
    </rPh>
    <phoneticPr fontId="1"/>
  </si>
  <si>
    <t>訓練開始前</t>
    <rPh sb="0" eb="2">
      <t>クンレン</t>
    </rPh>
    <rPh sb="2" eb="4">
      <t>カイシ</t>
    </rPh>
    <rPh sb="4" eb="5">
      <t>マエ</t>
    </rPh>
    <phoneticPr fontId="1"/>
  </si>
  <si>
    <r>
      <t>辞退扱い</t>
    </r>
    <r>
      <rPr>
        <vertAlign val="superscript"/>
        <sz val="9"/>
        <color theme="1"/>
        <rFont val="Meiryo UI"/>
        <family val="3"/>
        <charset val="128"/>
      </rPr>
      <t>※</t>
    </r>
    <r>
      <rPr>
        <sz val="9"/>
        <color theme="1"/>
        <rFont val="Meiryo UI"/>
        <family val="2"/>
        <charset val="128"/>
      </rPr>
      <t>による報告</t>
    </r>
    <rPh sb="0" eb="2">
      <t>ジタイ</t>
    </rPh>
    <rPh sb="2" eb="3">
      <t>アツカ</t>
    </rPh>
    <rPh sb="8" eb="10">
      <t>ホウコク</t>
    </rPh>
    <phoneticPr fontId="1"/>
  </si>
  <si>
    <t>ハローワーク</t>
    <phoneticPr fontId="1"/>
  </si>
  <si>
    <t>辞退者報告書（C-13）</t>
    <rPh sb="0" eb="3">
      <t>ジタイシャ</t>
    </rPh>
    <rPh sb="3" eb="6">
      <t>ホウコクショ</t>
    </rPh>
    <phoneticPr fontId="1"/>
  </si>
  <si>
    <t>JEED京都には電話連絡</t>
    <rPh sb="4" eb="6">
      <t>キョウト</t>
    </rPh>
    <rPh sb="8" eb="10">
      <t>デンワ</t>
    </rPh>
    <rPh sb="10" eb="12">
      <t>レンラク</t>
    </rPh>
    <phoneticPr fontId="1"/>
  </si>
  <si>
    <t>ハロトレ説明会参加連絡</t>
    <rPh sb="4" eb="7">
      <t>セツメイカイ</t>
    </rPh>
    <rPh sb="7" eb="9">
      <t>サンカ</t>
    </rPh>
    <rPh sb="9" eb="11">
      <t>レンラク</t>
    </rPh>
    <phoneticPr fontId="1"/>
  </si>
  <si>
    <t>ハロトレ説明会参加連絡（変更）</t>
    <rPh sb="4" eb="6">
      <t>セツメイ</t>
    </rPh>
    <rPh sb="6" eb="7">
      <t>カイ</t>
    </rPh>
    <rPh sb="7" eb="9">
      <t>サンカ</t>
    </rPh>
    <rPh sb="9" eb="11">
      <t>レンラク</t>
    </rPh>
    <rPh sb="12" eb="14">
      <t>ヘンコウ</t>
    </rPh>
    <phoneticPr fontId="1"/>
  </si>
  <si>
    <t>中途退校者の報告</t>
    <rPh sb="0" eb="2">
      <t>チュウト</t>
    </rPh>
    <rPh sb="2" eb="4">
      <t>タイコウ</t>
    </rPh>
    <rPh sb="4" eb="5">
      <t>シャ</t>
    </rPh>
    <rPh sb="6" eb="8">
      <t>ホウコク</t>
    </rPh>
    <phoneticPr fontId="1"/>
  </si>
  <si>
    <t>就職理由による中途退校</t>
    <rPh sb="0" eb="2">
      <t>シュウショク</t>
    </rPh>
    <rPh sb="2" eb="4">
      <t>リユウ</t>
    </rPh>
    <rPh sb="7" eb="9">
      <t>チュウト</t>
    </rPh>
    <rPh sb="9" eb="11">
      <t>タイコウ</t>
    </rPh>
    <phoneticPr fontId="1"/>
  </si>
  <si>
    <t>中途退校者報告書（C-10）</t>
    <rPh sb="0" eb="2">
      <t>チュウト</t>
    </rPh>
    <rPh sb="2" eb="4">
      <t>タイコウ</t>
    </rPh>
    <rPh sb="4" eb="5">
      <t>シャ</t>
    </rPh>
    <rPh sb="5" eb="8">
      <t>ホウコクショ</t>
    </rPh>
    <phoneticPr fontId="1"/>
  </si>
  <si>
    <t>就職以外の理由による中途退校</t>
    <rPh sb="0" eb="2">
      <t>シュウショク</t>
    </rPh>
    <rPh sb="2" eb="4">
      <t>イガイ</t>
    </rPh>
    <rPh sb="5" eb="7">
      <t>リユウ</t>
    </rPh>
    <rPh sb="10" eb="12">
      <t>チュウト</t>
    </rPh>
    <rPh sb="12" eb="14">
      <t>タイコウ</t>
    </rPh>
    <phoneticPr fontId="1"/>
  </si>
  <si>
    <t>中途退校者報告書（C-10）
退校届（写し）（実施様式2）</t>
    <rPh sb="0" eb="2">
      <t>チュウト</t>
    </rPh>
    <rPh sb="2" eb="4">
      <t>タイコウ</t>
    </rPh>
    <rPh sb="4" eb="5">
      <t>シャ</t>
    </rPh>
    <rPh sb="5" eb="8">
      <t>ホウコクショ</t>
    </rPh>
    <rPh sb="15" eb="17">
      <t>タイコウ</t>
    </rPh>
    <rPh sb="17" eb="18">
      <t>トドケ</t>
    </rPh>
    <rPh sb="19" eb="20">
      <t>ウツ</t>
    </rPh>
    <rPh sb="23" eb="25">
      <t>ジッシ</t>
    </rPh>
    <rPh sb="25" eb="27">
      <t>ヨウシキ</t>
    </rPh>
    <phoneticPr fontId="1"/>
  </si>
  <si>
    <t>ハローワークによる支援指示の取消</t>
    <rPh sb="9" eb="11">
      <t>シエン</t>
    </rPh>
    <rPh sb="11" eb="13">
      <t>シジ</t>
    </rPh>
    <rPh sb="14" eb="16">
      <t>トリケシ</t>
    </rPh>
    <phoneticPr fontId="1"/>
  </si>
  <si>
    <t>就職支援措置指示取消者報告書(C-14)</t>
    <phoneticPr fontId="1"/>
  </si>
  <si>
    <t>中途退校者報告書（C-10）
退校届の写し（実施様式2）
就職状況報告書の写し（A-14）</t>
    <rPh sb="0" eb="2">
      <t>チュウト</t>
    </rPh>
    <rPh sb="2" eb="4">
      <t>タイコウ</t>
    </rPh>
    <rPh sb="4" eb="5">
      <t>シャ</t>
    </rPh>
    <rPh sb="5" eb="8">
      <t>ホウコクショ</t>
    </rPh>
    <rPh sb="15" eb="17">
      <t>タイコウ</t>
    </rPh>
    <rPh sb="17" eb="18">
      <t>トドケ</t>
    </rPh>
    <rPh sb="19" eb="20">
      <t>ウツ</t>
    </rPh>
    <rPh sb="22" eb="24">
      <t>ジッシ</t>
    </rPh>
    <rPh sb="24" eb="26">
      <t>ヨウシキ</t>
    </rPh>
    <rPh sb="29" eb="31">
      <t>シュウショク</t>
    </rPh>
    <rPh sb="31" eb="33">
      <t>ジョウキョウ</t>
    </rPh>
    <rPh sb="33" eb="36">
      <t>ホウコクショ</t>
    </rPh>
    <rPh sb="37" eb="38">
      <t>ウツ</t>
    </rPh>
    <phoneticPr fontId="1"/>
  </si>
  <si>
    <t>中途退校者報告書（C-10）
就職支援措置指示取消者報告書の写し(C-14)</t>
    <rPh sb="30" eb="31">
      <t>ウツ</t>
    </rPh>
    <phoneticPr fontId="1"/>
  </si>
  <si>
    <t>受講継続を認められた受講者の中途退校</t>
    <rPh sb="0" eb="2">
      <t>ジュコウ</t>
    </rPh>
    <rPh sb="2" eb="4">
      <t>ケイゾク</t>
    </rPh>
    <rPh sb="5" eb="6">
      <t>ミト</t>
    </rPh>
    <rPh sb="10" eb="13">
      <t>ジュコウシャ</t>
    </rPh>
    <rPh sb="14" eb="16">
      <t>チュウト</t>
    </rPh>
    <rPh sb="16" eb="18">
      <t>タイコウ</t>
    </rPh>
    <phoneticPr fontId="1"/>
  </si>
  <si>
    <t>退校処分による中途退校</t>
    <rPh sb="0" eb="2">
      <t>タイコウ</t>
    </rPh>
    <rPh sb="2" eb="4">
      <t>ショブン</t>
    </rPh>
    <rPh sb="7" eb="9">
      <t>チュウト</t>
    </rPh>
    <rPh sb="9" eb="11">
      <t>タイコウ</t>
    </rPh>
    <phoneticPr fontId="1"/>
  </si>
  <si>
    <t>ハローワーク
JEED京都</t>
    <rPh sb="11" eb="13">
      <t>キョウト</t>
    </rPh>
    <phoneticPr fontId="1"/>
  </si>
  <si>
    <t>受講指示を受けた受給資格者が訓練修了要件（受講日数が8割以上）を満たさなくなった場合</t>
    <rPh sb="0" eb="2">
      <t>ジュコウ</t>
    </rPh>
    <rPh sb="2" eb="4">
      <t>シジ</t>
    </rPh>
    <rPh sb="5" eb="6">
      <t>ウ</t>
    </rPh>
    <rPh sb="8" eb="10">
      <t>ジュキュウ</t>
    </rPh>
    <rPh sb="10" eb="13">
      <t>シカクシャ</t>
    </rPh>
    <rPh sb="14" eb="16">
      <t>クンレン</t>
    </rPh>
    <rPh sb="16" eb="18">
      <t>シュウリョウ</t>
    </rPh>
    <rPh sb="18" eb="20">
      <t>ヨウケン</t>
    </rPh>
    <rPh sb="21" eb="23">
      <t>ジュコウ</t>
    </rPh>
    <rPh sb="23" eb="25">
      <t>ニッスウ</t>
    </rPh>
    <rPh sb="27" eb="28">
      <t>ワリ</t>
    </rPh>
    <rPh sb="28" eb="30">
      <t>イジョウ</t>
    </rPh>
    <rPh sb="32" eb="33">
      <t>ミ</t>
    </rPh>
    <rPh sb="40" eb="42">
      <t>バアイ</t>
    </rPh>
    <phoneticPr fontId="1"/>
  </si>
  <si>
    <t>修了要件を満たさなくなった受講者に係る報告書（実施様式７）</t>
    <phoneticPr fontId="1"/>
  </si>
  <si>
    <t>変更が可能な事項、非常時等における変更事項</t>
    <rPh sb="0" eb="2">
      <t>ヘンコウ</t>
    </rPh>
    <rPh sb="3" eb="5">
      <t>カノウ</t>
    </rPh>
    <rPh sb="6" eb="8">
      <t>ジコウ</t>
    </rPh>
    <rPh sb="9" eb="11">
      <t>ヒジョウ</t>
    </rPh>
    <rPh sb="11" eb="12">
      <t>ジ</t>
    </rPh>
    <rPh sb="12" eb="13">
      <t>トウ</t>
    </rPh>
    <rPh sb="17" eb="19">
      <t>ヘンコウ</t>
    </rPh>
    <rPh sb="19" eb="21">
      <t>ジコウ</t>
    </rPh>
    <phoneticPr fontId="1"/>
  </si>
  <si>
    <t>上記以外による変更、中止届以外による中止</t>
    <rPh sb="0" eb="2">
      <t>ジョウキ</t>
    </rPh>
    <rPh sb="2" eb="4">
      <t>イガイ</t>
    </rPh>
    <rPh sb="7" eb="9">
      <t>ヘンコウ</t>
    </rPh>
    <rPh sb="10" eb="12">
      <t>チュウシ</t>
    </rPh>
    <rPh sb="12" eb="13">
      <t>トドケ</t>
    </rPh>
    <rPh sb="13" eb="15">
      <t>イガイ</t>
    </rPh>
    <rPh sb="18" eb="20">
      <t>チュウシ</t>
    </rPh>
    <phoneticPr fontId="1"/>
  </si>
  <si>
    <t>変更届出書（A-13-1）
変更する認定申請様式</t>
    <rPh sb="0" eb="2">
      <t>ヘンコウ</t>
    </rPh>
    <rPh sb="2" eb="4">
      <t>トドケデ</t>
    </rPh>
    <rPh sb="4" eb="5">
      <t>ショ</t>
    </rPh>
    <rPh sb="14" eb="16">
      <t>ヘンコウ</t>
    </rPh>
    <rPh sb="18" eb="20">
      <t>ニンテイ</t>
    </rPh>
    <rPh sb="20" eb="22">
      <t>シンセイ</t>
    </rPh>
    <rPh sb="22" eb="24">
      <t>ヨウシキ</t>
    </rPh>
    <phoneticPr fontId="1"/>
  </si>
  <si>
    <t>変更・中止願（A-43）
変更する認定申請様式</t>
    <rPh sb="0" eb="2">
      <t>ヘンコウ</t>
    </rPh>
    <rPh sb="3" eb="5">
      <t>チュウシ</t>
    </rPh>
    <rPh sb="5" eb="6">
      <t>ネガイ</t>
    </rPh>
    <rPh sb="13" eb="15">
      <t>ヘンコウ</t>
    </rPh>
    <rPh sb="17" eb="19">
      <t>ニンテイ</t>
    </rPh>
    <rPh sb="19" eb="21">
      <t>シンセイ</t>
    </rPh>
    <rPh sb="21" eb="23">
      <t>ヨウシキ</t>
    </rPh>
    <phoneticPr fontId="1"/>
  </si>
  <si>
    <t>合同実施する日の5開庁日前</t>
    <rPh sb="0" eb="2">
      <t>ゴウドウ</t>
    </rPh>
    <rPh sb="2" eb="4">
      <t>ジッシ</t>
    </rPh>
    <rPh sb="6" eb="7">
      <t>ヒ</t>
    </rPh>
    <rPh sb="9" eb="11">
      <t>カイチョウ</t>
    </rPh>
    <rPh sb="11" eb="12">
      <t>ビ</t>
    </rPh>
    <rPh sb="12" eb="13">
      <t>マエ</t>
    </rPh>
    <phoneticPr fontId="1"/>
  </si>
  <si>
    <t>合同実施申出書（参考様式9）</t>
    <rPh sb="0" eb="2">
      <t>ゴウドウ</t>
    </rPh>
    <rPh sb="2" eb="4">
      <t>ジッシ</t>
    </rPh>
    <rPh sb="4" eb="7">
      <t>モウシデショ</t>
    </rPh>
    <rPh sb="8" eb="10">
      <t>サンコウ</t>
    </rPh>
    <rPh sb="10" eb="12">
      <t>ヨウシキ</t>
    </rPh>
    <phoneticPr fontId="1"/>
  </si>
  <si>
    <t>複数コースの合同実施</t>
    <rPh sb="0" eb="2">
      <t>フクスウ</t>
    </rPh>
    <rPh sb="6" eb="8">
      <t>ゴウドウ</t>
    </rPh>
    <rPh sb="8" eb="10">
      <t>ジッシ</t>
    </rPh>
    <phoneticPr fontId="1"/>
  </si>
  <si>
    <t>定員変更申請書（A-13-2）</t>
    <rPh sb="0" eb="2">
      <t>テイイン</t>
    </rPh>
    <rPh sb="2" eb="4">
      <t>ヘンコウ</t>
    </rPh>
    <rPh sb="4" eb="7">
      <t>シンセイショ</t>
    </rPh>
    <phoneticPr fontId="1"/>
  </si>
  <si>
    <t>受講者に「就職状況報告書」（C-9またはA-14写し）を該当ハローワークへ提出するよう伝達</t>
    <rPh sb="0" eb="3">
      <t>ジュコウシャ</t>
    </rPh>
    <rPh sb="5" eb="7">
      <t>シュウショク</t>
    </rPh>
    <rPh sb="7" eb="9">
      <t>ジョウキョウ</t>
    </rPh>
    <rPh sb="9" eb="12">
      <t>ホウコクショ</t>
    </rPh>
    <rPh sb="24" eb="25">
      <t>ウツ</t>
    </rPh>
    <rPh sb="28" eb="30">
      <t>ガイトウ</t>
    </rPh>
    <rPh sb="37" eb="39">
      <t>テイシュツ</t>
    </rPh>
    <rPh sb="43" eb="45">
      <t>デンタツ</t>
    </rPh>
    <phoneticPr fontId="1"/>
  </si>
  <si>
    <t>いずれの変更も届出の前に、必ず事前にJEED京都へ電話により変更したい旨を連絡</t>
    <rPh sb="4" eb="6">
      <t>ヘンコウ</t>
    </rPh>
    <rPh sb="7" eb="9">
      <t>トドケデ</t>
    </rPh>
    <rPh sb="10" eb="11">
      <t>マエ</t>
    </rPh>
    <rPh sb="13" eb="14">
      <t>カナラ</t>
    </rPh>
    <rPh sb="15" eb="17">
      <t>ジゼン</t>
    </rPh>
    <rPh sb="22" eb="24">
      <t>キョウト</t>
    </rPh>
    <rPh sb="25" eb="27">
      <t>デンワ</t>
    </rPh>
    <rPh sb="30" eb="32">
      <t>ヘンコウ</t>
    </rPh>
    <rPh sb="35" eb="36">
      <t>ムネ</t>
    </rPh>
    <rPh sb="37" eb="39">
      <t>レンラク</t>
    </rPh>
    <phoneticPr fontId="1"/>
  </si>
  <si>
    <t>訓練中</t>
    <rPh sb="0" eb="3">
      <t>クンレンチュウ</t>
    </rPh>
    <phoneticPr fontId="1"/>
  </si>
  <si>
    <t>訓練終了</t>
    <rPh sb="0" eb="2">
      <t>クンレン</t>
    </rPh>
    <rPh sb="2" eb="4">
      <t>シュウリョウ</t>
    </rPh>
    <phoneticPr fontId="1"/>
  </si>
  <si>
    <t>訓練中</t>
    <rPh sb="0" eb="2">
      <t>クンレン</t>
    </rPh>
    <rPh sb="2" eb="3">
      <t>チュウ</t>
    </rPh>
    <phoneticPr fontId="1"/>
  </si>
  <si>
    <t>訓練終了の報告</t>
    <rPh sb="0" eb="2">
      <t>クンレン</t>
    </rPh>
    <rPh sb="2" eb="4">
      <t>シュウリョウ</t>
    </rPh>
    <rPh sb="5" eb="7">
      <t>ホウコク</t>
    </rPh>
    <phoneticPr fontId="1"/>
  </si>
  <si>
    <t>訓練開始の報告</t>
    <rPh sb="0" eb="2">
      <t>クンレン</t>
    </rPh>
    <rPh sb="2" eb="4">
      <t>カイシ</t>
    </rPh>
    <rPh sb="5" eb="7">
      <t>ホウコク</t>
    </rPh>
    <phoneticPr fontId="1"/>
  </si>
  <si>
    <t>訓練開始届（A-28）</t>
    <rPh sb="0" eb="2">
      <t>クンレン</t>
    </rPh>
    <rPh sb="2" eb="4">
      <t>カイシ</t>
    </rPh>
    <rPh sb="4" eb="5">
      <t>トドケ</t>
    </rPh>
    <phoneticPr fontId="1"/>
  </si>
  <si>
    <t>訓練計画の変更等報告</t>
    <rPh sb="0" eb="2">
      <t>クンレン</t>
    </rPh>
    <rPh sb="2" eb="4">
      <t>ケイカク</t>
    </rPh>
    <rPh sb="5" eb="7">
      <t>ヘンコウ</t>
    </rPh>
    <rPh sb="7" eb="8">
      <t>トウ</t>
    </rPh>
    <rPh sb="8" eb="10">
      <t>ホウコク</t>
    </rPh>
    <phoneticPr fontId="1"/>
  </si>
  <si>
    <t>中止の報告</t>
    <rPh sb="0" eb="2">
      <t>チュウシ</t>
    </rPh>
    <rPh sb="3" eb="5">
      <t>ホウコク</t>
    </rPh>
    <phoneticPr fontId="1"/>
  </si>
  <si>
    <t>選考結果の報告</t>
    <rPh sb="0" eb="2">
      <t>センコウ</t>
    </rPh>
    <rPh sb="2" eb="4">
      <t>ケッカ</t>
    </rPh>
    <rPh sb="5" eb="7">
      <t>ホウコク</t>
    </rPh>
    <phoneticPr fontId="1"/>
  </si>
  <si>
    <t>受講辞退・繰上合格後の選考結果の報告</t>
    <rPh sb="0" eb="2">
      <t>ジュコウ</t>
    </rPh>
    <rPh sb="2" eb="4">
      <t>ジタイ</t>
    </rPh>
    <rPh sb="5" eb="7">
      <t>クリア</t>
    </rPh>
    <rPh sb="7" eb="9">
      <t>ゴウカク</t>
    </rPh>
    <rPh sb="9" eb="10">
      <t>ゴ</t>
    </rPh>
    <rPh sb="11" eb="13">
      <t>センコウ</t>
    </rPh>
    <rPh sb="13" eb="15">
      <t>ケッカ</t>
    </rPh>
    <rPh sb="16" eb="18">
      <t>ホウコク</t>
    </rPh>
    <phoneticPr fontId="1"/>
  </si>
  <si>
    <r>
      <t>訓練終了届（A-29）
受講者出欠報告書 総括票・内訳票写し（A-32）
職場見学等実施報告書 総括表・確認票写し（A-52）</t>
    </r>
    <r>
      <rPr>
        <vertAlign val="superscript"/>
        <sz val="9"/>
        <color theme="1"/>
        <rFont val="Meiryo UI"/>
        <family val="3"/>
        <charset val="128"/>
      </rPr>
      <t>※</t>
    </r>
    <r>
      <rPr>
        <sz val="9"/>
        <color theme="1"/>
        <rFont val="Meiryo UI"/>
        <family val="2"/>
        <charset val="128"/>
      </rPr>
      <t xml:space="preserve">
企業実習実施報告書 総括表・確認票写し（A-55）</t>
    </r>
    <r>
      <rPr>
        <vertAlign val="superscript"/>
        <sz val="9"/>
        <color theme="1"/>
        <rFont val="Meiryo UI"/>
        <family val="3"/>
        <charset val="128"/>
      </rPr>
      <t>※※</t>
    </r>
    <rPh sb="0" eb="2">
      <t>クンレン</t>
    </rPh>
    <rPh sb="2" eb="4">
      <t>シュウリョウ</t>
    </rPh>
    <rPh sb="4" eb="5">
      <t>トドケ</t>
    </rPh>
    <rPh sb="12" eb="15">
      <t>ジュコウシャ</t>
    </rPh>
    <rPh sb="15" eb="17">
      <t>シュッケツ</t>
    </rPh>
    <rPh sb="17" eb="20">
      <t>ホウコクショ</t>
    </rPh>
    <rPh sb="21" eb="23">
      <t>ソウカツ</t>
    </rPh>
    <rPh sb="23" eb="24">
      <t>ヒョウ</t>
    </rPh>
    <rPh sb="25" eb="27">
      <t>ウチワケ</t>
    </rPh>
    <rPh sb="27" eb="28">
      <t>ヒョウ</t>
    </rPh>
    <rPh sb="28" eb="29">
      <t>ウツ</t>
    </rPh>
    <rPh sb="37" eb="39">
      <t>ショクバ</t>
    </rPh>
    <rPh sb="39" eb="41">
      <t>ケンガク</t>
    </rPh>
    <rPh sb="41" eb="42">
      <t>トウ</t>
    </rPh>
    <rPh sb="42" eb="44">
      <t>ジッシ</t>
    </rPh>
    <rPh sb="44" eb="47">
      <t>ホウコクショ</t>
    </rPh>
    <rPh sb="48" eb="51">
      <t>ソウカツヒョウ</t>
    </rPh>
    <rPh sb="52" eb="54">
      <t>カクニン</t>
    </rPh>
    <rPh sb="54" eb="55">
      <t>ヒョウ</t>
    </rPh>
    <rPh sb="55" eb="56">
      <t>ウツ</t>
    </rPh>
    <rPh sb="65" eb="67">
      <t>キギョウ</t>
    </rPh>
    <rPh sb="67" eb="69">
      <t>ジッシュウ</t>
    </rPh>
    <rPh sb="69" eb="71">
      <t>ジッシ</t>
    </rPh>
    <rPh sb="71" eb="74">
      <t>ホウコクショ</t>
    </rPh>
    <rPh sb="75" eb="78">
      <t>ソウカツヒョウ</t>
    </rPh>
    <rPh sb="79" eb="81">
      <t>カクニン</t>
    </rPh>
    <rPh sb="81" eb="82">
      <t>ヒョウ</t>
    </rPh>
    <rPh sb="82" eb="83">
      <t>ウツ</t>
    </rPh>
    <phoneticPr fontId="1"/>
  </si>
  <si>
    <t>就職状況の報告</t>
    <rPh sb="0" eb="2">
      <t>シュウショク</t>
    </rPh>
    <rPh sb="2" eb="4">
      <t>ジョウキョウ</t>
    </rPh>
    <rPh sb="5" eb="7">
      <t>ホウコク</t>
    </rPh>
    <phoneticPr fontId="1"/>
  </si>
  <si>
    <t>※ 介護等分野で職場見学等促進奨励金の特例措置を受ける場合のみ
※※ デジタル系分野で実習促進奨励金の特例措置を受ける場合のみ</t>
    <rPh sb="2" eb="4">
      <t>カイゴ</t>
    </rPh>
    <rPh sb="4" eb="5">
      <t>トウ</t>
    </rPh>
    <rPh sb="5" eb="7">
      <t>ブンヤ</t>
    </rPh>
    <rPh sb="8" eb="9">
      <t>ショク</t>
    </rPh>
    <rPh sb="9" eb="10">
      <t>バ</t>
    </rPh>
    <rPh sb="10" eb="12">
      <t>ケンガク</t>
    </rPh>
    <rPh sb="12" eb="13">
      <t>トウ</t>
    </rPh>
    <rPh sb="13" eb="15">
      <t>ソクシン</t>
    </rPh>
    <rPh sb="15" eb="17">
      <t>ショウレイ</t>
    </rPh>
    <rPh sb="17" eb="18">
      <t>キン</t>
    </rPh>
    <rPh sb="19" eb="21">
      <t>トクレイ</t>
    </rPh>
    <rPh sb="21" eb="23">
      <t>ソチ</t>
    </rPh>
    <rPh sb="24" eb="25">
      <t>ウ</t>
    </rPh>
    <rPh sb="27" eb="29">
      <t>バアイ</t>
    </rPh>
    <rPh sb="39" eb="40">
      <t>ケイ</t>
    </rPh>
    <rPh sb="40" eb="42">
      <t>ブンヤ</t>
    </rPh>
    <rPh sb="43" eb="45">
      <t>ジッシュウ</t>
    </rPh>
    <rPh sb="45" eb="47">
      <t>ソクシン</t>
    </rPh>
    <rPh sb="47" eb="50">
      <t>ショウレイキン</t>
    </rPh>
    <rPh sb="51" eb="53">
      <t>トクレイ</t>
    </rPh>
    <rPh sb="53" eb="55">
      <t>ソチ</t>
    </rPh>
    <rPh sb="56" eb="57">
      <t>ウ</t>
    </rPh>
    <rPh sb="59" eb="61">
      <t>バアイ</t>
    </rPh>
    <phoneticPr fontId="1"/>
  </si>
  <si>
    <r>
      <t>就職状況報告書・就職者名簿（A-15・A-34）
就職状況報告書写し（A-14）
就職状況補足確認</t>
    </r>
    <r>
      <rPr>
        <vertAlign val="superscript"/>
        <sz val="9"/>
        <color theme="1"/>
        <rFont val="Meiryo UI"/>
        <family val="3"/>
        <charset val="128"/>
      </rPr>
      <t>※</t>
    </r>
    <rPh sb="0" eb="2">
      <t>シュウショク</t>
    </rPh>
    <rPh sb="2" eb="4">
      <t>ジョウキョウ</t>
    </rPh>
    <rPh sb="4" eb="7">
      <t>ホウコクショ</t>
    </rPh>
    <rPh sb="8" eb="10">
      <t>シュウショク</t>
    </rPh>
    <rPh sb="10" eb="11">
      <t>シャ</t>
    </rPh>
    <rPh sb="11" eb="13">
      <t>メイボ</t>
    </rPh>
    <rPh sb="25" eb="27">
      <t>シュウショク</t>
    </rPh>
    <rPh sb="27" eb="29">
      <t>ジョウキョウ</t>
    </rPh>
    <rPh sb="29" eb="32">
      <t>ホウコクショ</t>
    </rPh>
    <rPh sb="32" eb="33">
      <t>ウツ</t>
    </rPh>
    <rPh sb="41" eb="43">
      <t>シュウショク</t>
    </rPh>
    <rPh sb="43" eb="45">
      <t>ジョウキョウ</t>
    </rPh>
    <rPh sb="45" eb="47">
      <t>ホソク</t>
    </rPh>
    <rPh sb="47" eb="49">
      <t>カクニン</t>
    </rPh>
    <phoneticPr fontId="1"/>
  </si>
  <si>
    <t>※ A-14に記入漏れ等があった場合のみ。当該様式はJEED京都のHPに掲載</t>
    <rPh sb="7" eb="9">
      <t>キニュウ</t>
    </rPh>
    <rPh sb="9" eb="10">
      <t>モ</t>
    </rPh>
    <rPh sb="11" eb="12">
      <t>トウ</t>
    </rPh>
    <rPh sb="16" eb="18">
      <t>バアイ</t>
    </rPh>
    <phoneticPr fontId="1"/>
  </si>
  <si>
    <t>雇用保険確定就職率の通知</t>
    <rPh sb="0" eb="2">
      <t>コヨウ</t>
    </rPh>
    <rPh sb="2" eb="4">
      <t>ホケン</t>
    </rPh>
    <rPh sb="4" eb="6">
      <t>カクテイ</t>
    </rPh>
    <rPh sb="6" eb="8">
      <t>シュウショク</t>
    </rPh>
    <rPh sb="8" eb="9">
      <t>リツ</t>
    </rPh>
    <rPh sb="10" eb="12">
      <t>ツウチ</t>
    </rPh>
    <phoneticPr fontId="1"/>
  </si>
  <si>
    <t>まで</t>
    <phoneticPr fontId="1"/>
  </si>
  <si>
    <t>就職率確定通知書（A-10）</t>
    <rPh sb="0" eb="2">
      <t>シュウショク</t>
    </rPh>
    <rPh sb="2" eb="3">
      <t>リツ</t>
    </rPh>
    <rPh sb="3" eb="5">
      <t>カクテイ</t>
    </rPh>
    <rPh sb="5" eb="8">
      <t>ツウチショ</t>
    </rPh>
    <phoneticPr fontId="1"/>
  </si>
  <si>
    <r>
      <t>定員増員の変更申請</t>
    </r>
    <r>
      <rPr>
        <b/>
        <vertAlign val="superscript"/>
        <sz val="9"/>
        <color rgb="FFFF0000"/>
        <rFont val="Meiryo UI"/>
        <family val="3"/>
        <charset val="128"/>
      </rPr>
      <t>※</t>
    </r>
    <rPh sb="0" eb="2">
      <t>テイイン</t>
    </rPh>
    <rPh sb="2" eb="4">
      <t>ゾウイン</t>
    </rPh>
    <rPh sb="5" eb="7">
      <t>ヘンコウ</t>
    </rPh>
    <rPh sb="7" eb="9">
      <t>シンセイ</t>
    </rPh>
    <phoneticPr fontId="1"/>
  </si>
  <si>
    <t>※ JEED京都は取扱いなし</t>
    <rPh sb="6" eb="8">
      <t>キョウト</t>
    </rPh>
    <rPh sb="9" eb="11">
      <t>トリアツカ</t>
    </rPh>
    <phoneticPr fontId="1"/>
  </si>
  <si>
    <t>訓練終了後</t>
    <rPh sb="0" eb="2">
      <t>クンレン</t>
    </rPh>
    <rPh sb="2" eb="5">
      <t>シュウリョウゴ</t>
    </rPh>
    <phoneticPr fontId="1"/>
  </si>
  <si>
    <t>【注】認定職業訓練実施奨励金に関する申請手続きは、京都労働局へお問い合わせください。</t>
    <rPh sb="1" eb="2">
      <t>チュウ</t>
    </rPh>
    <rPh sb="15" eb="16">
      <t>カン</t>
    </rPh>
    <rPh sb="18" eb="20">
      <t>シンセイ</t>
    </rPh>
    <rPh sb="20" eb="22">
      <t>テツヅ</t>
    </rPh>
    <rPh sb="25" eb="27">
      <t>キョウト</t>
    </rPh>
    <rPh sb="27" eb="29">
      <t>ロウドウ</t>
    </rPh>
    <rPh sb="29" eb="30">
      <t>キョク</t>
    </rPh>
    <rPh sb="32" eb="33">
      <t>ト</t>
    </rPh>
    <rPh sb="34" eb="35">
      <t>ア</t>
    </rPh>
    <phoneticPr fontId="1"/>
  </si>
  <si>
    <t>※ 当該様式は京都労働局のHPに掲載</t>
    <rPh sb="2" eb="4">
      <t>トウガイ</t>
    </rPh>
    <rPh sb="4" eb="6">
      <t>ヨウシキ</t>
    </rPh>
    <rPh sb="7" eb="9">
      <t>キョウト</t>
    </rPh>
    <rPh sb="9" eb="11">
      <t>ロウドウ</t>
    </rPh>
    <rPh sb="11" eb="12">
      <t>キョク</t>
    </rPh>
    <rPh sb="16" eb="18">
      <t>ケイサイ</t>
    </rPh>
    <phoneticPr fontId="1"/>
  </si>
  <si>
    <t>※ 訓練初日に事前連絡なく欠席した受講者本人から受講辞退の申し入れがあった場合、または初日から3日間、事前連絡なく欠席し、
　受講者本人と連絡が取れない場合は、「辞退者扱い」となります。</t>
    <phoneticPr fontId="1"/>
  </si>
  <si>
    <t>JEED京都
実施機関</t>
    <rPh sb="4" eb="6">
      <t>キョウト</t>
    </rPh>
    <rPh sb="7" eb="9">
      <t>ジッシ</t>
    </rPh>
    <rPh sb="9" eb="11">
      <t>キカン</t>
    </rPh>
    <phoneticPr fontId="1"/>
  </si>
  <si>
    <t>－</t>
    <phoneticPr fontId="1"/>
  </si>
  <si>
    <t>求職者</t>
    <rPh sb="0" eb="2">
      <t>キュウショク</t>
    </rPh>
    <rPh sb="2" eb="3">
      <t>シャ</t>
    </rPh>
    <phoneticPr fontId="1"/>
  </si>
  <si>
    <t xml:space="preserve"> ← プルダウンで対象開講年月を選択してください。</t>
    <rPh sb="9" eb="11">
      <t>タイショウ</t>
    </rPh>
    <rPh sb="11" eb="13">
      <t>カイコウ</t>
    </rPh>
    <rPh sb="13" eb="15">
      <t>ネンゲツ</t>
    </rPh>
    <rPh sb="16" eb="18">
      <t>センタク</t>
    </rPh>
    <phoneticPr fontId="1"/>
  </si>
  <si>
    <t xml:space="preserve"> ← 訓練終了日を入力してください。</t>
    <rPh sb="3" eb="5">
      <t>クンレン</t>
    </rPh>
    <rPh sb="5" eb="7">
      <t>シュウリョウ</t>
    </rPh>
    <rPh sb="7" eb="8">
      <t>ヒ</t>
    </rPh>
    <rPh sb="9" eb="11">
      <t>ニュウリョク</t>
    </rPh>
    <phoneticPr fontId="1"/>
  </si>
  <si>
    <t>開講・中止の電話連絡</t>
    <rPh sb="0" eb="2">
      <t>カイコウ</t>
    </rPh>
    <rPh sb="3" eb="5">
      <t>チュウシ</t>
    </rPh>
    <rPh sb="6" eb="8">
      <t>デンワ</t>
    </rPh>
    <rPh sb="8" eb="10">
      <t>レンラク</t>
    </rPh>
    <phoneticPr fontId="1"/>
  </si>
  <si>
    <t>S</t>
    <phoneticPr fontId="2"/>
  </si>
  <si>
    <t>M</t>
    <phoneticPr fontId="2"/>
  </si>
  <si>
    <t>T</t>
    <phoneticPr fontId="2"/>
  </si>
  <si>
    <t>W</t>
    <phoneticPr fontId="2"/>
  </si>
  <si>
    <t>F</t>
    <phoneticPr fontId="2"/>
  </si>
  <si>
    <t>中止届（A-23）</t>
    <phoneticPr fontId="1"/>
  </si>
  <si>
    <t>中止届（A-24)</t>
    <rPh sb="0" eb="2">
      <t>チュウシ</t>
    </rPh>
    <rPh sb="2" eb="3">
      <t>トドケ</t>
    </rPh>
    <phoneticPr fontId="1"/>
  </si>
  <si>
    <t>「国民の祝日に関する法律」の改正があれば、適宜、修正してください。</t>
    <rPh sb="1" eb="3">
      <t>コクミン</t>
    </rPh>
    <rPh sb="4" eb="6">
      <t>シュクジツ</t>
    </rPh>
    <rPh sb="7" eb="8">
      <t>カン</t>
    </rPh>
    <rPh sb="10" eb="12">
      <t>ホウリツ</t>
    </rPh>
    <rPh sb="14" eb="16">
      <t>カイセイ</t>
    </rPh>
    <rPh sb="21" eb="23">
      <t>テキギ</t>
    </rPh>
    <rPh sb="24" eb="26">
      <t>シュウセイ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</si>
</sst>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
    <numFmt numFmtId="177" formatCode="gee/mm/dd"/>
    <numFmt numFmtId="178" formatCode="0&quot;年&quot;&quot;度&quot;"/>
    <numFmt numFmtId="179" formatCode="[$-411]ggge&quot;年&quot;m&quot;月&quot;d&quot;日　現在&quot;"/>
    <numFmt numFmtId="180" formatCode="mm/dd\ \(aaa\)"/>
    <numFmt numFmtId="181" formatCode="m&quot;月&quot;"/>
    <numFmt numFmtId="182" formatCode="d"/>
  </numFmts>
  <fonts count="24" x14ac:knownFonts="1">
    <font>
      <sz val="9"/>
      <color theme="1"/>
      <name val="Meiryo UI"/>
      <family val="2"/>
      <charset val="128"/>
    </font>
    <font>
      <sz val="6"/>
      <name val="Meiryo UI"/>
      <family val="2"/>
      <charset val="128"/>
    </font>
    <font>
      <sz val="6"/>
      <name val="ＭＳ Ｐゴシック"/>
      <family val="2"/>
      <charset val="128"/>
    </font>
    <font>
      <b/>
      <sz val="10"/>
      <color theme="1"/>
      <name val="Meiryo UI"/>
      <family val="3"/>
      <charset val="128"/>
    </font>
    <font>
      <sz val="9"/>
      <color theme="1"/>
      <name val="Meiryo UI"/>
      <family val="3"/>
      <charset val="128"/>
    </font>
    <font>
      <b/>
      <sz val="9"/>
      <color theme="0"/>
      <name val="Meiryo UI"/>
      <family val="3"/>
      <charset val="128"/>
    </font>
    <font>
      <sz val="10"/>
      <color theme="1"/>
      <name val="Meiryo UI"/>
      <family val="2"/>
      <charset val="128"/>
    </font>
    <font>
      <sz val="14"/>
      <color theme="1"/>
      <name val="Meiryo UI"/>
      <family val="3"/>
      <charset val="128"/>
    </font>
    <font>
      <sz val="18"/>
      <color theme="1"/>
      <name val="Meiryo UI"/>
      <family val="2"/>
      <charset val="128"/>
    </font>
    <font>
      <sz val="9"/>
      <color rgb="FFFF0000"/>
      <name val="Meiryo UI"/>
      <family val="2"/>
      <charset val="128"/>
    </font>
    <font>
      <vertAlign val="superscript"/>
      <sz val="9"/>
      <color theme="1"/>
      <name val="Meiryo UI"/>
      <family val="3"/>
      <charset val="128"/>
    </font>
    <font>
      <sz val="14"/>
      <color theme="1"/>
      <name val="Meiryo UI"/>
      <family val="2"/>
      <charset val="128"/>
    </font>
    <font>
      <b/>
      <vertAlign val="superscript"/>
      <sz val="9"/>
      <color rgb="FFFF0000"/>
      <name val="Meiryo UI"/>
      <family val="3"/>
      <charset val="128"/>
    </font>
    <font>
      <b/>
      <sz val="9"/>
      <color theme="1"/>
      <name val="Meiryo UI"/>
      <family val="3"/>
      <charset val="128"/>
    </font>
    <font>
      <b/>
      <sz val="9"/>
      <color rgb="FFFF0000"/>
      <name val="Meiryo UI"/>
      <family val="3"/>
      <charset val="128"/>
    </font>
    <font>
      <sz val="9"/>
      <color theme="1"/>
      <name val="ＭＳ Ｐゴシック"/>
      <family val="2"/>
      <charset val="128"/>
    </font>
    <font>
      <sz val="14"/>
      <color theme="1"/>
      <name val="HG丸ｺﾞｼｯｸM-PRO"/>
      <family val="3"/>
      <charset val="128"/>
    </font>
    <font>
      <sz val="9"/>
      <color theme="1"/>
      <name val="HG丸ｺﾞｼｯｸM-PRO"/>
      <family val="3"/>
      <charset val="128"/>
    </font>
    <font>
      <sz val="10"/>
      <color theme="1"/>
      <name val="HG丸ｺﾞｼｯｸM-PRO"/>
      <family val="3"/>
      <charset val="128"/>
    </font>
    <font>
      <sz val="9"/>
      <color rgb="FFFF0000"/>
      <name val="HG丸ｺﾞｼｯｸM-PRO"/>
      <family val="3"/>
      <charset val="128"/>
    </font>
    <font>
      <sz val="9"/>
      <color rgb="FF0070C0"/>
      <name val="HG丸ｺﾞｼｯｸM-PRO"/>
      <family val="3"/>
      <charset val="128"/>
    </font>
    <font>
      <sz val="9"/>
      <name val="HG丸ｺﾞｼｯｸM-PRO"/>
      <family val="3"/>
      <charset val="128"/>
    </font>
    <font>
      <sz val="14"/>
      <name val="HG丸ｺﾞｼｯｸM-PRO"/>
      <family val="3"/>
      <charset val="128"/>
    </font>
    <font>
      <sz val="10"/>
      <name val="HG丸ｺﾞｼｯｸM-PRO"/>
      <family val="3"/>
      <charset val="128"/>
    </font>
  </fonts>
  <fills count="6">
    <fill>
      <patternFill patternType="none"/>
    </fill>
    <fill>
      <patternFill patternType="gray125"/>
    </fill>
    <fill>
      <patternFill patternType="solid">
        <fgColor theme="3" tint="0.49998474074526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bgColor indexed="64"/>
      </patternFill>
    </fill>
  </fills>
  <borders count="40">
    <border>
      <left/>
      <right/>
      <top/>
      <bottom/>
      <diagonal/>
    </border>
    <border>
      <left/>
      <right/>
      <top/>
      <bottom style="double">
        <color auto="1"/>
      </bottom>
      <diagonal/>
    </border>
    <border>
      <left/>
      <right/>
      <top style="double">
        <color auto="1"/>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dotted">
        <color auto="1"/>
      </right>
      <top/>
      <bottom/>
      <diagonal/>
    </border>
    <border>
      <left style="dotted">
        <color auto="1"/>
      </left>
      <right style="thin">
        <color auto="1"/>
      </right>
      <top/>
      <bottom/>
      <diagonal/>
    </border>
    <border>
      <left style="thin">
        <color indexed="64"/>
      </left>
      <right style="thin">
        <color auto="1"/>
      </right>
      <top style="thin">
        <color indexed="64"/>
      </top>
      <bottom/>
      <diagonal/>
    </border>
    <border>
      <left style="thin">
        <color auto="1"/>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style="dotted">
        <color auto="1"/>
      </right>
      <top style="thin">
        <color indexed="64"/>
      </top>
      <bottom/>
      <diagonal/>
    </border>
    <border>
      <left style="dotted">
        <color auto="1"/>
      </left>
      <right style="thin">
        <color auto="1"/>
      </right>
      <top style="thin">
        <color indexed="64"/>
      </top>
      <bottom/>
      <diagonal/>
    </border>
    <border>
      <left style="thin">
        <color indexed="64"/>
      </left>
      <right style="thin">
        <color auto="1"/>
      </right>
      <top/>
      <bottom style="thin">
        <color indexed="64"/>
      </bottom>
      <diagonal/>
    </border>
    <border>
      <left style="thin">
        <color auto="1"/>
      </left>
      <right/>
      <top/>
      <bottom style="thin">
        <color indexed="64"/>
      </bottom>
      <diagonal/>
    </border>
    <border>
      <left/>
      <right style="thin">
        <color auto="1"/>
      </right>
      <top/>
      <bottom style="thin">
        <color indexed="64"/>
      </bottom>
      <diagonal/>
    </border>
    <border>
      <left style="thin">
        <color auto="1"/>
      </left>
      <right style="dotted">
        <color auto="1"/>
      </right>
      <top/>
      <bottom style="thin">
        <color indexed="64"/>
      </bottom>
      <diagonal/>
    </border>
    <border>
      <left style="dotted">
        <color auto="1"/>
      </left>
      <right style="thin">
        <color auto="1"/>
      </right>
      <top/>
      <bottom style="thin">
        <color indexed="64"/>
      </bottom>
      <diagonal/>
    </border>
    <border>
      <left style="thin">
        <color indexed="64"/>
      </left>
      <right style="dotted">
        <color auto="1"/>
      </right>
      <top style="thin">
        <color indexed="64"/>
      </top>
      <bottom style="thin">
        <color indexed="64"/>
      </bottom>
      <diagonal/>
    </border>
    <border>
      <left style="dotted">
        <color auto="1"/>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alignment vertical="center"/>
    </xf>
    <xf numFmtId="0" fontId="15" fillId="0" borderId="0">
      <alignment vertical="center"/>
    </xf>
  </cellStyleXfs>
  <cellXfs count="172">
    <xf numFmtId="0" fontId="0" fillId="0" borderId="0" xfId="0">
      <alignment vertical="center"/>
    </xf>
    <xf numFmtId="0" fontId="0" fillId="0" borderId="0" xfId="0" applyAlignment="1">
      <alignment horizontal="center" vertical="center"/>
    </xf>
    <xf numFmtId="0" fontId="0" fillId="0" borderId="0" xfId="0">
      <alignment vertical="center"/>
    </xf>
    <xf numFmtId="0" fontId="0" fillId="0" borderId="0" xfId="0" applyAlignment="1">
      <alignment horizontal="center" vertical="center"/>
    </xf>
    <xf numFmtId="0" fontId="4" fillId="0" borderId="0" xfId="0" applyFont="1">
      <alignment vertical="center"/>
    </xf>
    <xf numFmtId="0" fontId="4" fillId="0" borderId="0" xfId="0" applyFont="1" applyAlignment="1">
      <alignment vertical="center" shrinkToFit="1"/>
    </xf>
    <xf numFmtId="0" fontId="4" fillId="2" borderId="0" xfId="0" applyFont="1" applyFill="1" applyAlignment="1">
      <alignment horizontal="center" vertical="center"/>
    </xf>
    <xf numFmtId="177" fontId="4" fillId="0" borderId="0" xfId="0" applyNumberFormat="1" applyFont="1" applyAlignment="1">
      <alignment horizontal="center" vertical="center"/>
    </xf>
    <xf numFmtId="177" fontId="4" fillId="0" borderId="1" xfId="0" applyNumberFormat="1" applyFont="1" applyBorder="1" applyAlignment="1">
      <alignment horizontal="center" vertical="center"/>
    </xf>
    <xf numFmtId="14" fontId="4" fillId="0" borderId="0" xfId="0" applyNumberFormat="1" applyFont="1">
      <alignment vertical="center"/>
    </xf>
    <xf numFmtId="0" fontId="7" fillId="0" borderId="0" xfId="0" applyFont="1">
      <alignment vertical="center"/>
    </xf>
    <xf numFmtId="178" fontId="7" fillId="0" borderId="0" xfId="0" applyNumberFormat="1" applyFont="1"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3" fillId="0" borderId="17" xfId="0" applyFont="1" applyBorder="1" applyAlignment="1">
      <alignment horizontal="center" vertical="center"/>
    </xf>
    <xf numFmtId="0" fontId="0" fillId="0" borderId="17" xfId="0" applyBorder="1" applyAlignment="1">
      <alignment horizontal="center" vertical="center"/>
    </xf>
    <xf numFmtId="0" fontId="0" fillId="0" borderId="17" xfId="0" applyNumberFormat="1" applyBorder="1" applyAlignment="1">
      <alignment horizontal="center" vertical="center"/>
    </xf>
    <xf numFmtId="0" fontId="3" fillId="0" borderId="18" xfId="0" applyFont="1" applyBorder="1" applyAlignment="1">
      <alignment horizontal="center" vertical="center"/>
    </xf>
    <xf numFmtId="0" fontId="0" fillId="0" borderId="18" xfId="0" applyBorder="1" applyAlignment="1">
      <alignment horizontal="center" vertical="center"/>
    </xf>
    <xf numFmtId="0" fontId="0" fillId="0" borderId="18" xfId="0" applyNumberFormat="1" applyBorder="1" applyAlignment="1">
      <alignment horizontal="center" vertical="center"/>
    </xf>
    <xf numFmtId="0" fontId="3" fillId="0" borderId="19" xfId="0" applyFont="1" applyBorder="1" applyAlignment="1">
      <alignment horizontal="center" vertical="center"/>
    </xf>
    <xf numFmtId="0" fontId="0" fillId="0" borderId="19" xfId="0" applyBorder="1" applyAlignment="1">
      <alignment horizontal="center" vertical="center"/>
    </xf>
    <xf numFmtId="0" fontId="0" fillId="0" borderId="19" xfId="0" applyNumberFormat="1" applyBorder="1" applyAlignment="1">
      <alignment horizontal="center" vertical="center"/>
    </xf>
    <xf numFmtId="0" fontId="3" fillId="0" borderId="20" xfId="0" applyFont="1" applyBorder="1" applyAlignment="1">
      <alignment horizontal="center" vertical="center"/>
    </xf>
    <xf numFmtId="0" fontId="0" fillId="0" borderId="20" xfId="0" applyBorder="1" applyAlignment="1">
      <alignment horizontal="center" vertical="center"/>
    </xf>
    <xf numFmtId="0" fontId="0" fillId="0" borderId="20" xfId="0" applyNumberFormat="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9" xfId="0" applyFill="1" applyBorder="1" applyAlignment="1">
      <alignment horizontal="center" vertical="center"/>
    </xf>
    <xf numFmtId="0" fontId="0" fillId="3" borderId="12" xfId="0" applyFill="1" applyBorder="1" applyAlignment="1">
      <alignment horizontal="center" vertical="center"/>
    </xf>
    <xf numFmtId="0" fontId="0" fillId="3" borderId="15" xfId="0" applyFill="1" applyBorder="1" applyAlignment="1">
      <alignment horizontal="center" vertical="center"/>
    </xf>
    <xf numFmtId="0" fontId="0" fillId="0" borderId="20" xfId="0" applyNumberFormat="1" applyFill="1" applyBorder="1" applyAlignment="1">
      <alignment horizontal="center" vertical="center"/>
    </xf>
    <xf numFmtId="0" fontId="0" fillId="4" borderId="4" xfId="0" applyFill="1" applyBorder="1" applyAlignment="1">
      <alignment horizontal="center" vertical="center" wrapText="1"/>
    </xf>
    <xf numFmtId="180" fontId="0" fillId="3" borderId="5" xfId="0" applyNumberFormat="1" applyFill="1" applyBorder="1" applyAlignment="1">
      <alignment horizontal="center" vertical="center"/>
    </xf>
    <xf numFmtId="180" fontId="0" fillId="3" borderId="8" xfId="0" applyNumberFormat="1" applyFill="1" applyBorder="1" applyAlignment="1">
      <alignment horizontal="center" vertical="center"/>
    </xf>
    <xf numFmtId="180" fontId="0" fillId="3" borderId="11" xfId="0" applyNumberFormat="1" applyFill="1" applyBorder="1" applyAlignment="1">
      <alignment horizontal="center" vertical="center"/>
    </xf>
    <xf numFmtId="180" fontId="0" fillId="3" borderId="14" xfId="0" applyNumberFormat="1" applyFill="1" applyBorder="1" applyAlignment="1">
      <alignment horizontal="center" vertical="center"/>
    </xf>
    <xf numFmtId="180" fontId="0" fillId="3" borderId="7" xfId="0" applyNumberFormat="1" applyFill="1" applyBorder="1" applyAlignment="1">
      <alignment horizontal="center" vertical="center"/>
    </xf>
    <xf numFmtId="180" fontId="0" fillId="3" borderId="10" xfId="0" applyNumberFormat="1" applyFill="1" applyBorder="1" applyAlignment="1">
      <alignment horizontal="center" vertical="center"/>
    </xf>
    <xf numFmtId="180" fontId="0" fillId="3" borderId="13" xfId="0" applyNumberFormat="1" applyFill="1" applyBorder="1" applyAlignment="1">
      <alignment horizontal="center" vertical="center"/>
    </xf>
    <xf numFmtId="180" fontId="0" fillId="3" borderId="16" xfId="0" applyNumberFormat="1" applyFill="1" applyBorder="1" applyAlignment="1">
      <alignment horizontal="center" vertical="center"/>
    </xf>
    <xf numFmtId="180" fontId="0" fillId="0" borderId="20" xfId="0" applyNumberFormat="1" applyBorder="1" applyAlignment="1">
      <alignment horizontal="center" vertical="center"/>
    </xf>
    <xf numFmtId="180" fontId="0" fillId="4" borderId="20" xfId="0" applyNumberFormat="1" applyFill="1" applyBorder="1" applyAlignment="1">
      <alignment horizontal="center" vertical="center"/>
    </xf>
    <xf numFmtId="180" fontId="0" fillId="0" borderId="18" xfId="0" applyNumberFormat="1" applyBorder="1" applyAlignment="1">
      <alignment horizontal="center" vertical="center"/>
    </xf>
    <xf numFmtId="180" fontId="0" fillId="4" borderId="18" xfId="0" applyNumberFormat="1" applyFill="1" applyBorder="1" applyAlignment="1">
      <alignment horizontal="center" vertical="center"/>
    </xf>
    <xf numFmtId="180" fontId="0" fillId="0" borderId="19" xfId="0" applyNumberFormat="1" applyBorder="1" applyAlignment="1">
      <alignment horizontal="center" vertical="center"/>
    </xf>
    <xf numFmtId="180" fontId="0" fillId="4" borderId="19" xfId="0" applyNumberFormat="1" applyFill="1" applyBorder="1" applyAlignment="1">
      <alignment horizontal="center" vertical="center"/>
    </xf>
    <xf numFmtId="180" fontId="0" fillId="0" borderId="17" xfId="0" applyNumberFormat="1" applyBorder="1" applyAlignment="1">
      <alignment horizontal="center" vertical="center"/>
    </xf>
    <xf numFmtId="180" fontId="0" fillId="4" borderId="17" xfId="0" applyNumberFormat="1" applyFill="1" applyBorder="1" applyAlignment="1">
      <alignment horizontal="center" vertical="center"/>
    </xf>
    <xf numFmtId="180" fontId="0" fillId="3" borderId="20" xfId="0" applyNumberFormat="1" applyFill="1" applyBorder="1" applyAlignment="1">
      <alignment horizontal="center" vertical="center"/>
    </xf>
    <xf numFmtId="180" fontId="0" fillId="3" borderId="18" xfId="0" applyNumberFormat="1" applyFill="1" applyBorder="1" applyAlignment="1">
      <alignment horizontal="center" vertical="center"/>
    </xf>
    <xf numFmtId="180" fontId="0" fillId="3" borderId="19" xfId="0" applyNumberFormat="1" applyFill="1" applyBorder="1" applyAlignment="1">
      <alignment horizontal="center" vertical="center"/>
    </xf>
    <xf numFmtId="180" fontId="0" fillId="3" borderId="17" xfId="0" applyNumberFormat="1" applyFill="1" applyBorder="1" applyAlignment="1">
      <alignment horizontal="center" vertical="center"/>
    </xf>
    <xf numFmtId="180" fontId="0" fillId="0" borderId="5" xfId="0" applyNumberFormat="1" applyBorder="1" applyAlignment="1">
      <alignment horizontal="center" vertical="center"/>
    </xf>
    <xf numFmtId="180" fontId="0" fillId="0" borderId="8" xfId="0" applyNumberFormat="1" applyBorder="1" applyAlignment="1">
      <alignment horizontal="center" vertical="center"/>
    </xf>
    <xf numFmtId="180" fontId="0" fillId="0" borderId="11" xfId="0" applyNumberFormat="1" applyBorder="1" applyAlignment="1">
      <alignment horizontal="center" vertical="center"/>
    </xf>
    <xf numFmtId="180" fontId="0" fillId="0" borderId="14" xfId="0" applyNumberFormat="1" applyBorder="1" applyAlignment="1">
      <alignment horizontal="center" vertical="center"/>
    </xf>
    <xf numFmtId="180" fontId="0" fillId="0" borderId="7" xfId="0" applyNumberFormat="1" applyBorder="1" applyAlignment="1">
      <alignment horizontal="center" vertical="center"/>
    </xf>
    <xf numFmtId="180" fontId="0" fillId="0" borderId="10" xfId="0" applyNumberFormat="1" applyBorder="1" applyAlignment="1">
      <alignment horizontal="center" vertical="center"/>
    </xf>
    <xf numFmtId="180" fontId="0" fillId="0" borderId="13" xfId="0" applyNumberFormat="1" applyBorder="1" applyAlignment="1">
      <alignment horizontal="center" vertical="center"/>
    </xf>
    <xf numFmtId="180" fontId="0" fillId="0" borderId="16" xfId="0" applyNumberFormat="1" applyBorder="1" applyAlignment="1">
      <alignment horizontal="center" vertical="center"/>
    </xf>
    <xf numFmtId="0" fontId="5" fillId="5" borderId="0" xfId="0" applyFont="1" applyFill="1" applyAlignment="1">
      <alignment horizontal="center" vertical="center"/>
    </xf>
    <xf numFmtId="176" fontId="5" fillId="5" borderId="0" xfId="0" applyNumberFormat="1" applyFont="1" applyFill="1" applyAlignment="1">
      <alignment horizontal="center" vertical="center" shrinkToFit="1"/>
    </xf>
    <xf numFmtId="0" fontId="4" fillId="0" borderId="0" xfId="0" applyFont="1" applyAlignment="1">
      <alignment horizontal="right" vertical="center"/>
    </xf>
    <xf numFmtId="177"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0" xfId="0" applyAlignment="1">
      <alignment vertical="center" wrapText="1"/>
    </xf>
    <xf numFmtId="0" fontId="0" fillId="0" borderId="21" xfId="0" applyBorder="1" applyAlignment="1">
      <alignment vertical="center" wrapText="1"/>
    </xf>
    <xf numFmtId="0" fontId="0" fillId="0" borderId="21" xfId="0" applyBorder="1" applyAlignment="1">
      <alignment horizontal="left" vertical="center" wrapText="1" indent="2"/>
    </xf>
    <xf numFmtId="0" fontId="0" fillId="0" borderId="21" xfId="0" applyBorder="1" applyAlignment="1">
      <alignment horizontal="left" vertical="center" wrapText="1"/>
    </xf>
    <xf numFmtId="177" fontId="0" fillId="0" borderId="22" xfId="0" applyNumberFormat="1" applyBorder="1" applyAlignment="1">
      <alignment horizontal="center" vertical="center"/>
    </xf>
    <xf numFmtId="0" fontId="0" fillId="0" borderId="0" xfId="0" applyBorder="1" applyAlignment="1">
      <alignment horizontal="center" vertical="center"/>
    </xf>
    <xf numFmtId="177" fontId="0" fillId="0" borderId="23" xfId="0" applyNumberFormat="1"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5" xfId="0" applyBorder="1" applyAlignment="1">
      <alignment horizontal="center" vertical="center" wrapText="1"/>
    </xf>
    <xf numFmtId="0" fontId="0" fillId="0" borderId="21" xfId="0" applyBorder="1">
      <alignment vertical="center"/>
    </xf>
    <xf numFmtId="0" fontId="0" fillId="0" borderId="21" xfId="0" applyBorder="1" applyAlignment="1">
      <alignment horizontal="left"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26" xfId="0" applyBorder="1" applyAlignment="1">
      <alignment vertical="center" wrapText="1"/>
    </xf>
    <xf numFmtId="177" fontId="0" fillId="0" borderId="27" xfId="0" applyNumberFormat="1" applyBorder="1" applyAlignment="1">
      <alignment horizontal="center" vertical="center"/>
    </xf>
    <xf numFmtId="0" fontId="0" fillId="0" borderId="28" xfId="0" applyBorder="1" applyAlignment="1">
      <alignment horizontal="center" vertical="center"/>
    </xf>
    <xf numFmtId="177" fontId="0" fillId="0" borderId="29" xfId="0" applyNumberForma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6" xfId="0" applyBorder="1">
      <alignment vertical="center"/>
    </xf>
    <xf numFmtId="0" fontId="0" fillId="0" borderId="32" xfId="0" applyBorder="1" applyAlignment="1">
      <alignment vertical="center" wrapText="1"/>
    </xf>
    <xf numFmtId="177" fontId="0" fillId="0" borderId="33" xfId="0" applyNumberFormat="1" applyBorder="1" applyAlignment="1">
      <alignment horizontal="center" vertical="center"/>
    </xf>
    <xf numFmtId="0" fontId="0" fillId="0" borderId="34" xfId="0" applyBorder="1" applyAlignment="1">
      <alignment horizontal="center" vertical="center"/>
    </xf>
    <xf numFmtId="0" fontId="0" fillId="0" borderId="32" xfId="0" applyBorder="1">
      <alignment vertical="center"/>
    </xf>
    <xf numFmtId="0" fontId="0" fillId="0" borderId="29" xfId="0" applyBorder="1" applyAlignment="1">
      <alignment horizontal="center" vertical="center"/>
    </xf>
    <xf numFmtId="0" fontId="0" fillId="0" borderId="33" xfId="0" applyBorder="1" applyAlignment="1">
      <alignment horizontal="center" vertical="center"/>
    </xf>
    <xf numFmtId="0" fontId="0" fillId="0" borderId="36" xfId="0" applyBorder="1" applyAlignment="1">
      <alignment horizontal="center" vertical="center" wrapText="1"/>
    </xf>
    <xf numFmtId="0" fontId="0" fillId="0" borderId="21" xfId="0" applyBorder="1" applyAlignment="1">
      <alignment vertical="center" wrapText="1"/>
    </xf>
    <xf numFmtId="177" fontId="0" fillId="0" borderId="22" xfId="0" applyNumberFormat="1" applyBorder="1" applyAlignment="1">
      <alignment horizontal="center" vertical="center"/>
    </xf>
    <xf numFmtId="177" fontId="0" fillId="0" borderId="23" xfId="0" applyNumberFormat="1" applyBorder="1" applyAlignment="1">
      <alignment horizontal="center" vertical="center"/>
    </xf>
    <xf numFmtId="0" fontId="0" fillId="0" borderId="26" xfId="0" applyBorder="1" applyAlignment="1">
      <alignment horizontal="left" vertical="center" wrapText="1" indent="2"/>
    </xf>
    <xf numFmtId="177" fontId="0" fillId="0" borderId="34" xfId="0" applyNumberFormat="1" applyBorder="1" applyAlignment="1">
      <alignment horizontal="center" vertical="center"/>
    </xf>
    <xf numFmtId="0" fontId="0" fillId="0" borderId="0" xfId="0" applyAlignment="1">
      <alignment horizontal="right" vertical="center"/>
    </xf>
    <xf numFmtId="0" fontId="0" fillId="0" borderId="0" xfId="0" applyBorder="1" applyAlignment="1">
      <alignment horizontal="left" vertical="center"/>
    </xf>
    <xf numFmtId="0" fontId="9" fillId="0" borderId="21" xfId="0" applyFont="1" applyBorder="1" applyAlignment="1">
      <alignment vertical="center" wrapText="1"/>
    </xf>
    <xf numFmtId="0" fontId="0" fillId="0" borderId="0" xfId="0" applyAlignment="1">
      <alignment vertical="center"/>
    </xf>
    <xf numFmtId="0" fontId="0" fillId="0" borderId="24" xfId="0" applyBorder="1" applyAlignment="1">
      <alignment horizontal="center" vertical="center" wrapText="1"/>
    </xf>
    <xf numFmtId="0" fontId="4" fillId="0" borderId="3" xfId="0" applyFont="1" applyBorder="1" applyAlignment="1" applyProtection="1">
      <alignment horizontal="center" vertical="center"/>
      <protection locked="0"/>
    </xf>
    <xf numFmtId="177" fontId="0" fillId="0" borderId="3" xfId="0" applyNumberFormat="1" applyBorder="1" applyAlignment="1" applyProtection="1">
      <alignment horizontal="center" vertical="center"/>
      <protection locked="0"/>
    </xf>
    <xf numFmtId="0" fontId="13" fillId="0" borderId="0" xfId="0" applyFont="1">
      <alignment vertical="center"/>
    </xf>
    <xf numFmtId="180" fontId="14" fillId="4" borderId="19" xfId="0" applyNumberFormat="1" applyFont="1" applyFill="1" applyBorder="1" applyAlignment="1">
      <alignment horizontal="center" vertical="center"/>
    </xf>
    <xf numFmtId="0" fontId="17" fillId="0" borderId="0" xfId="1" applyFont="1">
      <alignment vertical="center"/>
    </xf>
    <xf numFmtId="0" fontId="18" fillId="0" borderId="0" xfId="1" applyFont="1" applyAlignment="1">
      <alignment horizontal="center" vertical="center"/>
    </xf>
    <xf numFmtId="0" fontId="19" fillId="0" borderId="39" xfId="1" applyFont="1" applyBorder="1" applyAlignment="1">
      <alignment horizontal="center" vertical="center"/>
    </xf>
    <xf numFmtId="0" fontId="17" fillId="0" borderId="39" xfId="1" applyFont="1" applyBorder="1" applyAlignment="1">
      <alignment horizontal="center" vertical="center"/>
    </xf>
    <xf numFmtId="0" fontId="20" fillId="0" borderId="39" xfId="1" applyFont="1" applyBorder="1" applyAlignment="1">
      <alignment horizontal="center" vertical="center"/>
    </xf>
    <xf numFmtId="182" fontId="19" fillId="0" borderId="39" xfId="1" applyNumberFormat="1" applyFont="1" applyBorder="1" applyAlignment="1">
      <alignment horizontal="center" vertical="center"/>
    </xf>
    <xf numFmtId="182" fontId="17" fillId="0" borderId="39" xfId="1" applyNumberFormat="1" applyFont="1" applyBorder="1" applyAlignment="1">
      <alignment horizontal="center" vertical="center"/>
    </xf>
    <xf numFmtId="182" fontId="20" fillId="0" borderId="39" xfId="1" applyNumberFormat="1" applyFont="1" applyBorder="1" applyAlignment="1">
      <alignment horizontal="center" vertical="center"/>
    </xf>
    <xf numFmtId="0" fontId="17" fillId="0" borderId="0" xfId="1" applyFont="1" applyAlignment="1">
      <alignment horizontal="center" vertical="center"/>
    </xf>
    <xf numFmtId="0" fontId="17" fillId="0" borderId="0" xfId="1" applyFont="1" applyAlignment="1">
      <alignment horizontal="left" vertical="center"/>
    </xf>
    <xf numFmtId="0" fontId="21" fillId="0" borderId="0" xfId="1" applyFont="1">
      <alignment vertical="center"/>
    </xf>
    <xf numFmtId="0" fontId="23" fillId="0" borderId="0" xfId="1" applyFont="1" applyAlignment="1">
      <alignment horizontal="center" vertical="center"/>
    </xf>
    <xf numFmtId="0" fontId="21" fillId="0" borderId="39" xfId="1" applyFont="1" applyBorder="1" applyAlignment="1">
      <alignment horizontal="center" vertical="center"/>
    </xf>
    <xf numFmtId="182" fontId="21" fillId="0" borderId="39" xfId="1" applyNumberFormat="1" applyFont="1" applyBorder="1" applyAlignment="1">
      <alignment horizontal="center" vertical="center"/>
    </xf>
    <xf numFmtId="0" fontId="21" fillId="0" borderId="0" xfId="1" applyFont="1" applyAlignment="1">
      <alignment horizontal="center" vertical="center"/>
    </xf>
    <xf numFmtId="0" fontId="21" fillId="0" borderId="0" xfId="1" applyFont="1" applyAlignment="1">
      <alignment horizontal="left" vertical="center"/>
    </xf>
    <xf numFmtId="177" fontId="4" fillId="0" borderId="0" xfId="0" applyNumberFormat="1" applyFont="1" applyAlignment="1" applyProtection="1">
      <alignment horizontal="center" vertical="center"/>
      <protection locked="0"/>
    </xf>
    <xf numFmtId="177" fontId="4" fillId="0" borderId="1" xfId="0" applyNumberFormat="1" applyFont="1" applyBorder="1" applyAlignment="1" applyProtection="1">
      <alignment horizontal="center" vertical="center"/>
      <protection locked="0"/>
    </xf>
    <xf numFmtId="0" fontId="8" fillId="0" borderId="0" xfId="0" applyFont="1" applyAlignment="1">
      <alignment horizontal="center" vertical="center"/>
    </xf>
    <xf numFmtId="179" fontId="6" fillId="0" borderId="0" xfId="0" applyNumberFormat="1" applyFont="1">
      <alignment vertical="center"/>
    </xf>
    <xf numFmtId="0" fontId="0" fillId="3" borderId="4" xfId="0" applyFill="1" applyBorder="1" applyAlignment="1">
      <alignment horizontal="center" vertical="center"/>
    </xf>
    <xf numFmtId="0" fontId="0" fillId="0" borderId="4" xfId="0" applyBorder="1" applyAlignment="1">
      <alignment horizontal="center" vertical="center"/>
    </xf>
    <xf numFmtId="0" fontId="7" fillId="0" borderId="0" xfId="0" applyFont="1" applyAlignment="1">
      <alignment horizontal="right" vertical="center"/>
    </xf>
    <xf numFmtId="178" fontId="7" fillId="0" borderId="3" xfId="0" applyNumberFormat="1" applyFont="1" applyBorder="1" applyAlignment="1">
      <alignment horizontal="center" vertical="center"/>
    </xf>
    <xf numFmtId="0" fontId="0" fillId="0" borderId="26" xfId="0" applyBorder="1" applyAlignment="1">
      <alignment vertical="top" textRotation="255"/>
    </xf>
    <xf numFmtId="0" fontId="0" fillId="0" borderId="21" xfId="0" applyBorder="1" applyAlignment="1">
      <alignment vertical="top" textRotation="255"/>
    </xf>
    <xf numFmtId="0" fontId="0" fillId="0" borderId="32" xfId="0" applyBorder="1" applyAlignment="1">
      <alignment vertical="top" textRotation="255"/>
    </xf>
    <xf numFmtId="0" fontId="0" fillId="0" borderId="26" xfId="0" applyBorder="1" applyAlignment="1">
      <alignment horizontal="center" vertical="top" textRotation="255"/>
    </xf>
    <xf numFmtId="0" fontId="0" fillId="0" borderId="21" xfId="0" applyBorder="1" applyAlignment="1">
      <alignment horizontal="center" vertical="top" textRotation="255"/>
    </xf>
    <xf numFmtId="0" fontId="0" fillId="0" borderId="32" xfId="0" applyBorder="1" applyAlignment="1">
      <alignment horizontal="center" vertical="top" textRotation="255"/>
    </xf>
    <xf numFmtId="0" fontId="0" fillId="0" borderId="22" xfId="0" applyBorder="1" applyAlignment="1">
      <alignment horizontal="left" vertical="center" wrapText="1" indent="3"/>
    </xf>
    <xf numFmtId="0" fontId="0" fillId="0" borderId="0" xfId="0" applyBorder="1" applyAlignment="1">
      <alignment horizontal="left" vertical="center" wrapText="1" indent="3"/>
    </xf>
    <xf numFmtId="0" fontId="0" fillId="0" borderId="23" xfId="0" applyBorder="1" applyAlignment="1">
      <alignment horizontal="left" vertical="center" wrapText="1" indent="3"/>
    </xf>
    <xf numFmtId="0" fontId="0" fillId="0" borderId="26" xfId="0" applyBorder="1" applyAlignment="1">
      <alignment horizontal="center" vertical="center"/>
    </xf>
    <xf numFmtId="0" fontId="0" fillId="0" borderId="21" xfId="0" applyBorder="1" applyAlignment="1">
      <alignment horizontal="center" vertical="center"/>
    </xf>
    <xf numFmtId="0" fontId="11" fillId="0" borderId="0" xfId="0" applyFont="1" applyAlignment="1">
      <alignment horizontal="center" vertical="center"/>
    </xf>
    <xf numFmtId="177" fontId="0" fillId="0" borderId="22" xfId="0" applyNumberFormat="1" applyBorder="1" applyAlignment="1">
      <alignment horizontal="center" vertical="center"/>
    </xf>
    <xf numFmtId="177" fontId="0" fillId="0" borderId="0" xfId="0" applyNumberFormat="1" applyBorder="1" applyAlignment="1">
      <alignment horizontal="center" vertical="center"/>
    </xf>
    <xf numFmtId="177" fontId="0" fillId="0" borderId="23" xfId="0" applyNumberFormat="1" applyBorder="1" applyAlignment="1">
      <alignment horizontal="center" vertical="center"/>
    </xf>
    <xf numFmtId="0" fontId="0" fillId="0" borderId="21" xfId="0" applyBorder="1" applyAlignment="1">
      <alignment vertical="center" wrapText="1"/>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2" xfId="0" applyBorder="1" applyAlignment="1">
      <alignment horizontal="center" vertical="center"/>
    </xf>
    <xf numFmtId="0" fontId="0" fillId="0" borderId="0" xfId="0" applyBorder="1" applyAlignment="1">
      <alignment horizontal="center" vertical="center"/>
    </xf>
    <xf numFmtId="0" fontId="0" fillId="0" borderId="23" xfId="0"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textRotation="255"/>
    </xf>
    <xf numFmtId="0" fontId="4" fillId="0" borderId="1" xfId="0" applyFont="1" applyBorder="1" applyAlignment="1">
      <alignment horizontal="center" vertical="center" textRotation="255"/>
    </xf>
    <xf numFmtId="0" fontId="4" fillId="0" borderId="2" xfId="0" applyFont="1" applyBorder="1" applyAlignment="1">
      <alignment horizontal="center" vertical="center" textRotation="255"/>
    </xf>
    <xf numFmtId="0" fontId="16" fillId="0" borderId="0" xfId="1" applyFont="1" applyAlignment="1">
      <alignment horizontal="left" vertical="center"/>
    </xf>
    <xf numFmtId="0" fontId="22" fillId="0" borderId="0" xfId="1" applyFont="1" applyAlignment="1">
      <alignment horizontal="left" vertical="center"/>
    </xf>
    <xf numFmtId="181" fontId="18" fillId="0" borderId="0" xfId="1" applyNumberFormat="1" applyFont="1" applyAlignment="1">
      <alignment horizontal="center" vertical="center"/>
    </xf>
    <xf numFmtId="181" fontId="23" fillId="0" borderId="0" xfId="1" applyNumberFormat="1" applyFont="1" applyAlignment="1">
      <alignment horizontal="center" vertical="center"/>
    </xf>
    <xf numFmtId="177" fontId="18" fillId="0" borderId="0" xfId="1" applyNumberFormat="1" applyFont="1" applyAlignment="1">
      <alignment horizontal="center" vertical="center"/>
    </xf>
    <xf numFmtId="177" fontId="23" fillId="0" borderId="0" xfId="1" applyNumberFormat="1" applyFont="1" applyAlignment="1">
      <alignment horizontal="center" vertical="center"/>
    </xf>
  </cellXfs>
  <cellStyles count="2">
    <cellStyle name="標準" xfId="0" builtinId="0"/>
    <cellStyle name="標準 2" xfId="1" xr:uid="{BCC2FC49-803B-41CF-9273-B9AC60221554}"/>
  </cellStyles>
  <dxfs count="14">
    <dxf>
      <font>
        <color rgb="FFFF0000"/>
      </font>
    </dxf>
    <dxf>
      <font>
        <color rgb="FFFF0000"/>
      </font>
    </dxf>
    <dxf>
      <fill>
        <patternFill>
          <bgColor theme="9" tint="0.79998168889431442"/>
        </patternFill>
      </fill>
    </dxf>
    <dxf>
      <fill>
        <patternFill>
          <bgColor rgb="FFFF0000"/>
        </patternFill>
      </fill>
    </dxf>
    <dxf>
      <fill>
        <patternFill>
          <bgColor theme="9" tint="0.79998168889431442"/>
        </patternFill>
      </fill>
    </dxf>
    <dxf>
      <font>
        <color theme="0"/>
      </font>
    </dxf>
    <dxf>
      <font>
        <color theme="0"/>
      </font>
    </dxf>
    <dxf>
      <font>
        <color theme="0"/>
      </font>
    </dxf>
    <dxf>
      <fill>
        <patternFill>
          <bgColor theme="9" tint="0.79998168889431442"/>
        </patternFill>
      </fill>
    </dxf>
    <dxf>
      <font>
        <strike val="0"/>
        <outline val="0"/>
        <shadow val="0"/>
        <u val="none"/>
        <vertAlign val="baseline"/>
        <sz val="9"/>
        <name val="Meiryo UI"/>
        <family val="3"/>
        <charset val="128"/>
        <scheme val="none"/>
      </font>
      <numFmt numFmtId="177" formatCode="gee/mm/dd"/>
      <alignment horizontal="center" vertical="center" textRotation="0" wrapText="0" indent="0" justifyLastLine="0" shrinkToFit="0" readingOrder="0"/>
    </dxf>
    <dxf>
      <font>
        <strike val="0"/>
        <outline val="0"/>
        <shadow val="0"/>
        <u val="none"/>
        <vertAlign val="baseline"/>
        <sz val="9"/>
        <name val="Meiryo UI"/>
        <family val="3"/>
        <charset val="128"/>
        <scheme val="none"/>
      </font>
      <numFmt numFmtId="177" formatCode="gee/mm/dd"/>
      <alignment horizontal="center" vertical="center" textRotation="0" wrapText="0" indent="0" justifyLastLine="0" shrinkToFit="0" readingOrder="0"/>
    </dxf>
    <dxf>
      <font>
        <strike val="0"/>
        <outline val="0"/>
        <shadow val="0"/>
        <u val="none"/>
        <vertAlign val="baseline"/>
        <sz val="9"/>
        <name val="Meiryo UI"/>
        <family val="3"/>
        <charset val="128"/>
        <scheme val="none"/>
      </font>
      <numFmt numFmtId="177" formatCode="gee/mm/dd"/>
      <alignment horizontal="center" vertical="center" textRotation="0" wrapText="0" indent="0" justifyLastLine="0" shrinkToFit="0" readingOrder="0"/>
    </dxf>
    <dxf>
      <font>
        <strike val="0"/>
        <outline val="0"/>
        <shadow val="0"/>
        <u val="none"/>
        <vertAlign val="baseline"/>
        <sz val="9"/>
        <name val="Meiryo UI"/>
        <family val="3"/>
        <charset val="128"/>
        <scheme val="none"/>
      </font>
      <numFmt numFmtId="177" formatCode="gee/mm/dd"/>
      <alignment horizontal="center" vertical="center" textRotation="0" wrapText="0" indent="0" justifyLastLine="0" shrinkToFit="0" readingOrder="0"/>
    </dxf>
    <dxf>
      <font>
        <strike val="0"/>
        <outline val="0"/>
        <shadow val="0"/>
        <u val="none"/>
        <vertAlign val="baseline"/>
        <sz val="9"/>
        <name val="Meiryo UI"/>
        <family val="3"/>
        <charset val="128"/>
        <scheme val="none"/>
      </font>
      <fill>
        <patternFill>
          <fgColor indexed="64"/>
          <bgColor theme="3" tint="0.499984740745262"/>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146957</xdr:colOff>
      <xdr:row>12</xdr:row>
      <xdr:rowOff>0</xdr:rowOff>
    </xdr:from>
    <xdr:to>
      <xdr:col>1</xdr:col>
      <xdr:colOff>146957</xdr:colOff>
      <xdr:row>13</xdr:row>
      <xdr:rowOff>8659</xdr:rowOff>
    </xdr:to>
    <xdr:cxnSp macro="">
      <xdr:nvCxnSpPr>
        <xdr:cNvPr id="3" name="直線矢印コネクタ 2">
          <a:extLst>
            <a:ext uri="{FF2B5EF4-FFF2-40B4-BE49-F238E27FC236}">
              <a16:creationId xmlns:a16="http://schemas.microsoft.com/office/drawing/2014/main" id="{00968E8E-E41A-990D-CAE9-A854E4665CEA}"/>
            </a:ext>
          </a:extLst>
        </xdr:cNvPr>
        <xdr:cNvCxnSpPr/>
      </xdr:nvCxnSpPr>
      <xdr:spPr>
        <a:xfrm>
          <a:off x="527957" y="2541443"/>
          <a:ext cx="0" cy="311727"/>
        </a:xfrm>
        <a:prstGeom prst="straightConnector1">
          <a:avLst/>
        </a:prstGeom>
        <a:ln>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xdr:colOff>
      <xdr:row>7</xdr:row>
      <xdr:rowOff>38100</xdr:rowOff>
    </xdr:from>
    <xdr:to>
      <xdr:col>4</xdr:col>
      <xdr:colOff>542925</xdr:colOff>
      <xdr:row>29</xdr:row>
      <xdr:rowOff>228600</xdr:rowOff>
    </xdr:to>
    <xdr:sp macro="" textlink="">
      <xdr:nvSpPr>
        <xdr:cNvPr id="2" name="右中かっこ 1">
          <a:extLst>
            <a:ext uri="{FF2B5EF4-FFF2-40B4-BE49-F238E27FC236}">
              <a16:creationId xmlns:a16="http://schemas.microsoft.com/office/drawing/2014/main" id="{7462EB09-86FC-1ED6-4A80-91269D9E4430}"/>
            </a:ext>
          </a:extLst>
        </xdr:cNvPr>
        <xdr:cNvSpPr/>
      </xdr:nvSpPr>
      <xdr:spPr>
        <a:xfrm>
          <a:off x="2743200" y="1524000"/>
          <a:ext cx="485775" cy="6267450"/>
        </a:xfrm>
        <a:prstGeom prst="rightBrace">
          <a:avLst>
            <a:gd name="adj1" fmla="val 35784"/>
            <a:gd name="adj2" fmla="val 50000"/>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466EE56-E5BB-4D0D-B2FB-B15CD27FB32D}" name="閉庁日" displayName="閉庁日" ref="B4:D33" totalsRowShown="0" headerRowDxfId="13" dataDxfId="12">
  <tableColumns count="3">
    <tableColumn id="5" xr3:uid="{60B2AE87-A120-496B-9923-C0B7DAD79E67}" name="1" dataDxfId="11"/>
    <tableColumn id="6" xr3:uid="{323C7A79-9D8F-4D49-9E81-80690491EDCC}" name="2" dataDxfId="10"/>
    <tableColumn id="1" xr3:uid="{DB44DACD-4DEF-44EB-B0EF-811B7BF72D67}" name="3" dataDxfId="9"/>
  </tableColumns>
  <tableStyleInfo name="TableStyleLight8" showFirstColumn="0" showLastColumn="0" showRowStripes="1" showColumnStripes="0"/>
</table>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43B0B-6CC4-40EB-9C83-E728522D72B8}">
  <sheetPr>
    <pageSetUpPr fitToPage="1"/>
  </sheetPr>
  <dimension ref="A1:AB17"/>
  <sheetViews>
    <sheetView showGridLines="0" tabSelected="1" zoomScaleNormal="100" workbookViewId="0">
      <pane ySplit="5" topLeftCell="A6" activePane="bottomLeft" state="frozen"/>
      <selection pane="bottomLeft" activeCell="A6" sqref="A6"/>
    </sheetView>
  </sheetViews>
  <sheetFormatPr defaultColWidth="9.5703125" defaultRowHeight="12" outlineLevelCol="1" x14ac:dyDescent="0.2"/>
  <cols>
    <col min="1" max="1" width="9.7109375" bestFit="1" customWidth="1"/>
    <col min="2" max="2" width="11.7109375" customWidth="1"/>
    <col min="3" max="3" width="3.42578125" bestFit="1" customWidth="1"/>
    <col min="4" max="4" width="11.7109375" customWidth="1"/>
    <col min="5" max="5" width="10.28515625" style="2" hidden="1" customWidth="1" outlineLevel="1"/>
    <col min="6" max="6" width="11.7109375" customWidth="1" collapsed="1"/>
    <col min="7" max="7" width="11.7109375" hidden="1" customWidth="1"/>
    <col min="8" max="8" width="11.7109375" style="2" hidden="1" customWidth="1"/>
    <col min="9" max="9" width="11.7109375" style="2" customWidth="1"/>
    <col min="10" max="11" width="10.28515625" style="2" hidden="1" customWidth="1" outlineLevel="1"/>
    <col min="12" max="12" width="11.7109375" customWidth="1" collapsed="1"/>
    <col min="13" max="13" width="10.28515625" style="2" hidden="1" customWidth="1" outlineLevel="1"/>
    <col min="14" max="14" width="11.7109375" customWidth="1" collapsed="1"/>
    <col min="15" max="15" width="10.28515625" style="2" hidden="1" customWidth="1" outlineLevel="1"/>
    <col min="16" max="16" width="11.7109375" customWidth="1" collapsed="1"/>
    <col min="17" max="17" width="3.42578125" bestFit="1" customWidth="1"/>
    <col min="18" max="18" width="11.7109375" customWidth="1"/>
    <col min="19" max="19" width="10.28515625" style="2" hidden="1" customWidth="1" outlineLevel="1"/>
    <col min="20" max="20" width="11.7109375" customWidth="1" collapsed="1"/>
    <col min="21" max="24" width="11.7109375" customWidth="1"/>
    <col min="25" max="25" width="3.42578125" bestFit="1" customWidth="1"/>
    <col min="26" max="27" width="11.7109375" customWidth="1"/>
    <col min="28" max="28" width="3.7109375" hidden="1" customWidth="1"/>
  </cols>
  <sheetData>
    <row r="1" spans="1:28" s="2" customFormat="1" ht="14.25" x14ac:dyDescent="0.2">
      <c r="Z1" s="133">
        <v>46154</v>
      </c>
      <c r="AA1" s="133"/>
    </row>
    <row r="2" spans="1:28" s="2" customFormat="1" ht="24" x14ac:dyDescent="0.2">
      <c r="A2" s="132" t="s">
        <v>19</v>
      </c>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row>
    <row r="3" spans="1:28" s="10" customFormat="1" ht="19.5" x14ac:dyDescent="0.2">
      <c r="A3" s="136" t="s">
        <v>15</v>
      </c>
      <c r="B3" s="136"/>
      <c r="C3" s="137">
        <v>2026</v>
      </c>
      <c r="D3" s="137"/>
      <c r="E3" s="11"/>
    </row>
    <row r="5" spans="1:28" ht="39.950000000000003" customHeight="1" x14ac:dyDescent="0.2">
      <c r="A5" s="16" t="s">
        <v>0</v>
      </c>
      <c r="B5" s="134" t="s">
        <v>1</v>
      </c>
      <c r="C5" s="134"/>
      <c r="D5" s="134"/>
      <c r="E5" s="17" t="s">
        <v>20</v>
      </c>
      <c r="F5" s="17" t="s">
        <v>25</v>
      </c>
      <c r="G5" s="36" t="s">
        <v>23</v>
      </c>
      <c r="H5" s="36" t="s">
        <v>21</v>
      </c>
      <c r="I5" s="17" t="s">
        <v>26</v>
      </c>
      <c r="J5" s="17" t="s">
        <v>24</v>
      </c>
      <c r="K5" s="17" t="s">
        <v>22</v>
      </c>
      <c r="L5" s="30" t="s">
        <v>2</v>
      </c>
      <c r="M5" s="17" t="s">
        <v>16</v>
      </c>
      <c r="N5" s="17" t="s">
        <v>27</v>
      </c>
      <c r="O5" s="17" t="s">
        <v>18</v>
      </c>
      <c r="P5" s="134" t="s">
        <v>3</v>
      </c>
      <c r="Q5" s="134"/>
      <c r="R5" s="134"/>
      <c r="S5" s="17" t="s">
        <v>17</v>
      </c>
      <c r="T5" s="16" t="s">
        <v>4</v>
      </c>
      <c r="U5" s="30" t="s">
        <v>5</v>
      </c>
      <c r="V5" s="17" t="s">
        <v>28</v>
      </c>
      <c r="W5" s="17" t="s">
        <v>29</v>
      </c>
      <c r="X5" s="135" t="s">
        <v>61</v>
      </c>
      <c r="Y5" s="135"/>
      <c r="Z5" s="135"/>
      <c r="AA5" s="30" t="s">
        <v>6</v>
      </c>
    </row>
    <row r="6" spans="1:28" s="1" customFormat="1" ht="45" customHeight="1" x14ac:dyDescent="0.2">
      <c r="A6" s="27" t="str">
        <f t="shared" ref="A6:A17" si="0">TEXT(AA6,"gee/mm")</f>
        <v>R08/04</v>
      </c>
      <c r="B6" s="37">
        <f>WORKDAY(D6,-E6,閉庁日[])</f>
        <v>46027</v>
      </c>
      <c r="C6" s="31" t="s">
        <v>7</v>
      </c>
      <c r="D6" s="41">
        <f>WORKDAY(H6,-J6,閉庁日[])</f>
        <v>46041</v>
      </c>
      <c r="E6" s="28">
        <v>9</v>
      </c>
      <c r="F6" s="45">
        <f>WORKDAY(D6,5,閉庁日[])</f>
        <v>46048</v>
      </c>
      <c r="G6" s="46">
        <f>WORKDAY(H6,-2,閉庁日[])</f>
        <v>46050</v>
      </c>
      <c r="H6" s="46">
        <f>WORKDAY(L6,-K6,閉庁日[])</f>
        <v>46052</v>
      </c>
      <c r="I6" s="45">
        <f>WORKDAY(L6,-5,閉庁日[])</f>
        <v>46059</v>
      </c>
      <c r="J6" s="35">
        <v>9</v>
      </c>
      <c r="K6" s="28">
        <v>10</v>
      </c>
      <c r="L6" s="53">
        <f>WORKDAY(P6,-M6,閉庁日[])</f>
        <v>46069</v>
      </c>
      <c r="M6" s="29">
        <v>8</v>
      </c>
      <c r="N6" s="45">
        <f>WORKDAY(R6,-O6,閉庁日[])</f>
        <v>46085</v>
      </c>
      <c r="O6" s="28">
        <v>14</v>
      </c>
      <c r="P6" s="37">
        <f>WORKDAY(R6,-S6,閉庁日[])</f>
        <v>46080</v>
      </c>
      <c r="Q6" s="31" t="s">
        <v>7</v>
      </c>
      <c r="R6" s="41">
        <f>WORKDAY(U6,-3,閉庁日[])</f>
        <v>46106</v>
      </c>
      <c r="S6" s="29">
        <v>17</v>
      </c>
      <c r="T6" s="45">
        <f>WORKDAY(U6,-2,閉庁日[])</f>
        <v>46107</v>
      </c>
      <c r="U6" s="53">
        <f>WORKDAY(V6,-2,閉庁日[])</f>
        <v>46111</v>
      </c>
      <c r="V6" s="45">
        <f>WORKDAY(W6,-1,閉庁日[])</f>
        <v>46113</v>
      </c>
      <c r="W6" s="45">
        <f>WORKDAY(X6,-1,閉庁日[])</f>
        <v>46114</v>
      </c>
      <c r="X6" s="57">
        <f>WORKDAY(Z6,-3,閉庁日[])</f>
        <v>46115</v>
      </c>
      <c r="Y6" s="12" t="s">
        <v>7</v>
      </c>
      <c r="Z6" s="61">
        <f>WORKDAY(AA6,-5,閉庁日[])</f>
        <v>46120</v>
      </c>
      <c r="AA6" s="53">
        <f>WORKDAY(DATE($C$3,AB6,14),1,閉庁日[])</f>
        <v>46127</v>
      </c>
      <c r="AB6" s="1">
        <v>4</v>
      </c>
    </row>
    <row r="7" spans="1:28" ht="45" customHeight="1" x14ac:dyDescent="0.2">
      <c r="A7" s="21" t="str">
        <f t="shared" si="0"/>
        <v>R08/05</v>
      </c>
      <c r="B7" s="38">
        <f>WORKDAY(D7,-E7,閉庁日[])</f>
        <v>46043</v>
      </c>
      <c r="C7" s="32" t="s">
        <v>7</v>
      </c>
      <c r="D7" s="42">
        <f>WORKDAY(H7,-J7,閉庁日[])</f>
        <v>46056</v>
      </c>
      <c r="E7" s="22">
        <v>9</v>
      </c>
      <c r="F7" s="47">
        <f>WORKDAY(D7,5,閉庁日[])</f>
        <v>46063</v>
      </c>
      <c r="G7" s="48">
        <f>WORKDAY(H7,-2,閉庁日[])</f>
        <v>46066</v>
      </c>
      <c r="H7" s="48">
        <f>WORKDAY(L7,-K7,閉庁日[])</f>
        <v>46070</v>
      </c>
      <c r="I7" s="47">
        <f>WORKDAY(L7,-5,閉庁日[])</f>
        <v>46078</v>
      </c>
      <c r="J7" s="23">
        <v>9</v>
      </c>
      <c r="K7" s="22">
        <v>10</v>
      </c>
      <c r="L7" s="54">
        <f>WORKDAY(P7,-M7,閉庁日[])</f>
        <v>46085</v>
      </c>
      <c r="M7" s="23">
        <v>15</v>
      </c>
      <c r="N7" s="47">
        <f>WORKDAY(R7,-O7,閉庁日[])</f>
        <v>46114</v>
      </c>
      <c r="O7" s="22">
        <v>12</v>
      </c>
      <c r="P7" s="38">
        <f>WORKDAY(R7,-S7,閉庁日[])</f>
        <v>46107</v>
      </c>
      <c r="Q7" s="32" t="s">
        <v>7</v>
      </c>
      <c r="R7" s="42">
        <f>WORKDAY(U7,-3,閉庁日[])</f>
        <v>46132</v>
      </c>
      <c r="S7" s="23">
        <v>17</v>
      </c>
      <c r="T7" s="47">
        <f>WORKDAY(U7,-2,閉庁日[])</f>
        <v>46133</v>
      </c>
      <c r="U7" s="54">
        <f>WORKDAY(V7,-2,閉庁日[])</f>
        <v>46135</v>
      </c>
      <c r="V7" s="47">
        <f>WORKDAY(W7,-1,閉庁日[])</f>
        <v>46139</v>
      </c>
      <c r="W7" s="47">
        <f>WORKDAY(X7,-1,閉庁日[])</f>
        <v>46140</v>
      </c>
      <c r="X7" s="58">
        <f>WORKDAY(Z7,-3,閉庁日[])</f>
        <v>46142</v>
      </c>
      <c r="Y7" s="13" t="s">
        <v>7</v>
      </c>
      <c r="Z7" s="62">
        <f>WORKDAY(AA7,-5,閉庁日[])</f>
        <v>46150</v>
      </c>
      <c r="AA7" s="54">
        <f>WORKDAY(DATE($C$3,AB7,14),1,閉庁日[])</f>
        <v>46157</v>
      </c>
      <c r="AB7" s="1">
        <v>5</v>
      </c>
    </row>
    <row r="8" spans="1:28" ht="45" customHeight="1" x14ac:dyDescent="0.2">
      <c r="A8" s="24" t="str">
        <f t="shared" si="0"/>
        <v>R08/06</v>
      </c>
      <c r="B8" s="39">
        <f>WORKDAY(D8,-E8,閉庁日[])</f>
        <v>46073</v>
      </c>
      <c r="C8" s="33" t="s">
        <v>7</v>
      </c>
      <c r="D8" s="43">
        <f>WORKDAY(H8,-J8,閉庁日[])</f>
        <v>46087</v>
      </c>
      <c r="E8" s="25">
        <v>9</v>
      </c>
      <c r="F8" s="49">
        <f>WORKDAY(D8,5,閉庁日[])</f>
        <v>46094</v>
      </c>
      <c r="G8" s="50">
        <f>WORKDAY(H8,-2,閉庁日[])</f>
        <v>46098</v>
      </c>
      <c r="H8" s="50">
        <f>WORKDAY(L8,-K8,閉庁日[])</f>
        <v>46100</v>
      </c>
      <c r="I8" s="49">
        <f>WORKDAY(L8,-5,閉庁日[])</f>
        <v>46108</v>
      </c>
      <c r="J8" s="26">
        <v>9</v>
      </c>
      <c r="K8" s="25">
        <v>10</v>
      </c>
      <c r="L8" s="55">
        <f>WORKDAY(P8,-M8,閉庁日[])</f>
        <v>46115</v>
      </c>
      <c r="M8" s="26">
        <v>13</v>
      </c>
      <c r="N8" s="49">
        <f>WORKDAY(R8,-O8,閉庁日[])</f>
        <v>46149</v>
      </c>
      <c r="O8" s="25">
        <v>12</v>
      </c>
      <c r="P8" s="39">
        <f>WORKDAY(R8,-S8,閉庁日[])</f>
        <v>46134</v>
      </c>
      <c r="Q8" s="33" t="s">
        <v>7</v>
      </c>
      <c r="R8" s="43">
        <f>WORKDAY(U8,-3,閉庁日[])</f>
        <v>46167</v>
      </c>
      <c r="S8" s="26">
        <v>19</v>
      </c>
      <c r="T8" s="49">
        <f>WORKDAY(U8,-2,閉庁日[])</f>
        <v>46168</v>
      </c>
      <c r="U8" s="55">
        <f>WORKDAY(V8,-2,閉庁日[])</f>
        <v>46170</v>
      </c>
      <c r="V8" s="49">
        <f>WORKDAY(W8,-1,閉庁日[])</f>
        <v>46174</v>
      </c>
      <c r="W8" s="49">
        <f>WORKDAY(X8,-1,閉庁日[])</f>
        <v>46175</v>
      </c>
      <c r="X8" s="59">
        <f>WORKDAY(Z8,-3,閉庁日[])</f>
        <v>46176</v>
      </c>
      <c r="Y8" s="14" t="s">
        <v>7</v>
      </c>
      <c r="Z8" s="63">
        <f>WORKDAY(AA8,-5,閉庁日[])</f>
        <v>46181</v>
      </c>
      <c r="AA8" s="55">
        <f>WORKDAY(DATE($C$3,AB8,14),1,閉庁日[])</f>
        <v>46188</v>
      </c>
      <c r="AB8" s="1">
        <v>6</v>
      </c>
    </row>
    <row r="9" spans="1:28" ht="45" customHeight="1" x14ac:dyDescent="0.2">
      <c r="A9" s="27" t="str">
        <f t="shared" si="0"/>
        <v>R08/07</v>
      </c>
      <c r="B9" s="37">
        <f>WORKDAY(D9,-E9,閉庁日[])</f>
        <v>46113</v>
      </c>
      <c r="C9" s="31" t="s">
        <v>7</v>
      </c>
      <c r="D9" s="41">
        <f>WORKDAY(H9,-J9,閉庁日[])</f>
        <v>46126</v>
      </c>
      <c r="E9" s="28">
        <v>9</v>
      </c>
      <c r="F9" s="45">
        <f>WORKDAY(D9,5,閉庁日[])</f>
        <v>46133</v>
      </c>
      <c r="G9" s="46">
        <f>WORKDAY(H9,-2,閉庁日[])</f>
        <v>46135</v>
      </c>
      <c r="H9" s="46">
        <f>WORKDAY(L9,-K9,閉庁日[])</f>
        <v>46139</v>
      </c>
      <c r="I9" s="45">
        <f>WORKDAY(L9,-5,閉庁日[])</f>
        <v>46153</v>
      </c>
      <c r="J9" s="29">
        <v>9</v>
      </c>
      <c r="K9" s="28">
        <v>11</v>
      </c>
      <c r="L9" s="53">
        <f>WORKDAY(P9,-M9,閉庁日[])</f>
        <v>46160</v>
      </c>
      <c r="M9" s="29">
        <v>10</v>
      </c>
      <c r="N9" s="45">
        <f>WORKDAY(R9,-O9,閉庁日[])</f>
        <v>46177</v>
      </c>
      <c r="O9" s="28">
        <v>14</v>
      </c>
      <c r="P9" s="37">
        <f>WORKDAY(R9,-S9,閉庁日[])</f>
        <v>46174</v>
      </c>
      <c r="Q9" s="31" t="s">
        <v>7</v>
      </c>
      <c r="R9" s="41">
        <f>WORKDAY(U9,-3,閉庁日[])</f>
        <v>46197</v>
      </c>
      <c r="S9" s="29">
        <v>17</v>
      </c>
      <c r="T9" s="45">
        <f>WORKDAY(U9,-2,閉庁日[])</f>
        <v>46198</v>
      </c>
      <c r="U9" s="53">
        <f>WORKDAY(V9,-2,閉庁日[])</f>
        <v>46202</v>
      </c>
      <c r="V9" s="45">
        <f>WORKDAY(W9,-1,閉庁日[])</f>
        <v>46204</v>
      </c>
      <c r="W9" s="45">
        <f>WORKDAY(X9,-1,閉庁日[])</f>
        <v>46205</v>
      </c>
      <c r="X9" s="57">
        <f>WORKDAY(Z9,-3,閉庁日[])</f>
        <v>46206</v>
      </c>
      <c r="Y9" s="12" t="s">
        <v>7</v>
      </c>
      <c r="Z9" s="61">
        <f>WORKDAY(AA9,-5,閉庁日[])</f>
        <v>46211</v>
      </c>
      <c r="AA9" s="53">
        <f>WORKDAY(DATE($C$3,AB9,14),1,閉庁日[])</f>
        <v>46218</v>
      </c>
      <c r="AB9" s="1">
        <v>7</v>
      </c>
    </row>
    <row r="10" spans="1:28" ht="45" customHeight="1" x14ac:dyDescent="0.2">
      <c r="A10" s="21" t="str">
        <f t="shared" si="0"/>
        <v>R08/08</v>
      </c>
      <c r="B10" s="38">
        <f>WORKDAY(D10,-E10,閉庁日[])</f>
        <v>46136</v>
      </c>
      <c r="C10" s="32" t="s">
        <v>7</v>
      </c>
      <c r="D10" s="42">
        <f>WORKDAY(H10,-J10,閉庁日[])</f>
        <v>46155</v>
      </c>
      <c r="E10" s="22">
        <v>9</v>
      </c>
      <c r="F10" s="47">
        <f>WORKDAY(D10,5,閉庁日[])</f>
        <v>46162</v>
      </c>
      <c r="G10" s="48">
        <f>WORKDAY(H10,-2,閉庁日[])</f>
        <v>46164</v>
      </c>
      <c r="H10" s="48">
        <f>WORKDAY(L10,-K10,閉庁日[])</f>
        <v>46168</v>
      </c>
      <c r="I10" s="47">
        <f>WORKDAY(L10,-5,閉庁日[])</f>
        <v>46175</v>
      </c>
      <c r="J10" s="23">
        <v>9</v>
      </c>
      <c r="K10" s="22">
        <v>10</v>
      </c>
      <c r="L10" s="54">
        <f>WORKDAY(P10,-M10,閉庁日[])</f>
        <v>46182</v>
      </c>
      <c r="M10" s="23">
        <v>15</v>
      </c>
      <c r="N10" s="47">
        <f>WORKDAY(R10,-O10,閉庁日[])</f>
        <v>46205</v>
      </c>
      <c r="O10" s="22">
        <v>15</v>
      </c>
      <c r="P10" s="38">
        <f>WORKDAY(R10,-S10,閉庁日[])</f>
        <v>46203</v>
      </c>
      <c r="Q10" s="32" t="s">
        <v>7</v>
      </c>
      <c r="R10" s="42">
        <f>WORKDAY(U10,-3,閉庁日[])</f>
        <v>46227</v>
      </c>
      <c r="S10" s="23">
        <v>17</v>
      </c>
      <c r="T10" s="47">
        <f>WORKDAY(U10,-2,閉庁日[])</f>
        <v>46230</v>
      </c>
      <c r="U10" s="54">
        <f>WORKDAY(V10,-2,閉庁日[])</f>
        <v>46232</v>
      </c>
      <c r="V10" s="47">
        <f>WORKDAY(W10,-1,閉庁日[])</f>
        <v>46234</v>
      </c>
      <c r="W10" s="47">
        <f>WORKDAY(X10,-1,閉庁日[])</f>
        <v>46237</v>
      </c>
      <c r="X10" s="58">
        <f>WORKDAY(Z10,-3,閉庁日[])</f>
        <v>46238</v>
      </c>
      <c r="Y10" s="13" t="s">
        <v>7</v>
      </c>
      <c r="Z10" s="62">
        <f>WORKDAY(AA10,-5,閉庁日[])</f>
        <v>46241</v>
      </c>
      <c r="AA10" s="54">
        <f>WORKDAY(DATE($C$3,AB10,14),1,閉庁日[])</f>
        <v>46251</v>
      </c>
      <c r="AB10" s="1">
        <v>8</v>
      </c>
    </row>
    <row r="11" spans="1:28" ht="45" customHeight="1" x14ac:dyDescent="0.2">
      <c r="A11" s="24" t="str">
        <f t="shared" si="0"/>
        <v>R08/09</v>
      </c>
      <c r="B11" s="39">
        <f>WORKDAY(D11,-E11,閉庁日[])</f>
        <v>46164</v>
      </c>
      <c r="C11" s="33" t="s">
        <v>7</v>
      </c>
      <c r="D11" s="43">
        <f>WORKDAY(H11,-J11,閉庁日[])</f>
        <v>46177</v>
      </c>
      <c r="E11" s="25">
        <v>9</v>
      </c>
      <c r="F11" s="49">
        <f>WORKDAY(D11,5,閉庁日[])</f>
        <v>46184</v>
      </c>
      <c r="G11" s="113">
        <f>WORKDAY(H11,-1,閉庁日[])</f>
        <v>46189</v>
      </c>
      <c r="H11" s="50">
        <f>WORKDAY(L11,-K11,閉庁日[])</f>
        <v>46190</v>
      </c>
      <c r="I11" s="49">
        <f>WORKDAY(L11,-5,閉庁日[])</f>
        <v>46197</v>
      </c>
      <c r="J11" s="26">
        <v>9</v>
      </c>
      <c r="K11" s="25">
        <v>10</v>
      </c>
      <c r="L11" s="55">
        <f>WORKDAY(P11,-M11,閉庁日[])</f>
        <v>46204</v>
      </c>
      <c r="M11" s="26">
        <v>18</v>
      </c>
      <c r="N11" s="49">
        <f>WORKDAY(R11,-O11,閉庁日[])</f>
        <v>46239</v>
      </c>
      <c r="O11" s="25">
        <v>13</v>
      </c>
      <c r="P11" s="39">
        <f>WORKDAY(R11,-S11,閉庁日[])</f>
        <v>46231</v>
      </c>
      <c r="Q11" s="33" t="s">
        <v>7</v>
      </c>
      <c r="R11" s="43">
        <f>WORKDAY(U11,-3,閉庁日[])</f>
        <v>46259</v>
      </c>
      <c r="S11" s="26">
        <v>19</v>
      </c>
      <c r="T11" s="49">
        <f>WORKDAY(U11,-2,閉庁日[])</f>
        <v>46260</v>
      </c>
      <c r="U11" s="55">
        <f>WORKDAY(V11,-2,閉庁日[])</f>
        <v>46262</v>
      </c>
      <c r="V11" s="49">
        <f>WORKDAY(W11,-1,閉庁日[])</f>
        <v>46266</v>
      </c>
      <c r="W11" s="49">
        <f>WORKDAY(X11,-1,閉庁日[])</f>
        <v>46267</v>
      </c>
      <c r="X11" s="59">
        <f>WORKDAY(Z11,-3,閉庁日[])</f>
        <v>46268</v>
      </c>
      <c r="Y11" s="14" t="s">
        <v>7</v>
      </c>
      <c r="Z11" s="63">
        <f>WORKDAY(AA11,-5,閉庁日[])</f>
        <v>46273</v>
      </c>
      <c r="AA11" s="55">
        <f>WORKDAY(DATE($C$3,AB11,14),1,閉庁日[])</f>
        <v>46280</v>
      </c>
      <c r="AB11" s="1">
        <v>9</v>
      </c>
    </row>
    <row r="12" spans="1:28" ht="45" customHeight="1" x14ac:dyDescent="0.2">
      <c r="A12" s="27" t="str">
        <f t="shared" si="0"/>
        <v>R08/10</v>
      </c>
      <c r="B12" s="37">
        <f>WORKDAY(D12,-E12,閉庁日[])</f>
        <v>46195</v>
      </c>
      <c r="C12" s="31" t="s">
        <v>7</v>
      </c>
      <c r="D12" s="41">
        <f>WORKDAY(H12,-J12,閉庁日[])</f>
        <v>46206</v>
      </c>
      <c r="E12" s="28">
        <v>9</v>
      </c>
      <c r="F12" s="45">
        <f>WORKDAY(D12,5,閉庁日[])</f>
        <v>46213</v>
      </c>
      <c r="G12" s="46">
        <f>WORKDAY(H12,-2,閉庁日[])</f>
        <v>46217</v>
      </c>
      <c r="H12" s="46">
        <f>WORKDAY(L12,-K12,閉庁日[])</f>
        <v>46219</v>
      </c>
      <c r="I12" s="45">
        <f>WORKDAY(L12,-5,閉庁日[])</f>
        <v>46227</v>
      </c>
      <c r="J12" s="29">
        <v>9</v>
      </c>
      <c r="K12" s="28">
        <v>10</v>
      </c>
      <c r="L12" s="53">
        <f>WORKDAY(P12,-M12,閉庁日[])</f>
        <v>46234</v>
      </c>
      <c r="M12" s="29">
        <v>17</v>
      </c>
      <c r="N12" s="45">
        <f>WORKDAY(R12,-O12,閉庁日[])</f>
        <v>46268</v>
      </c>
      <c r="O12" s="28">
        <v>11</v>
      </c>
      <c r="P12" s="37">
        <f>WORKDAY(R12,-S12,閉庁日[])</f>
        <v>46260</v>
      </c>
      <c r="Q12" s="31" t="s">
        <v>7</v>
      </c>
      <c r="R12" s="41">
        <f>WORKDAY(U12,-3,閉庁日[])</f>
        <v>46283</v>
      </c>
      <c r="S12" s="29">
        <v>17</v>
      </c>
      <c r="T12" s="45">
        <f>WORKDAY(U12,-2,閉庁日[])</f>
        <v>46289</v>
      </c>
      <c r="U12" s="53">
        <f>WORKDAY(V12,-2,閉庁日[])</f>
        <v>46293</v>
      </c>
      <c r="V12" s="45">
        <f>WORKDAY(W12,-1,閉庁日[])</f>
        <v>46295</v>
      </c>
      <c r="W12" s="45">
        <f>WORKDAY(X12,-1,閉庁日[])</f>
        <v>46296</v>
      </c>
      <c r="X12" s="57">
        <f>WORKDAY(Z12,-3,閉庁日[])</f>
        <v>46297</v>
      </c>
      <c r="Y12" s="12" t="s">
        <v>7</v>
      </c>
      <c r="Z12" s="61">
        <f>WORKDAY(AA12,-5,閉庁日[])</f>
        <v>46302</v>
      </c>
      <c r="AA12" s="53">
        <f>WORKDAY(DATE($C$3,AB12,14),1,閉庁日[])</f>
        <v>46310</v>
      </c>
      <c r="AB12" s="1">
        <v>10</v>
      </c>
    </row>
    <row r="13" spans="1:28" ht="45" customHeight="1" x14ac:dyDescent="0.2">
      <c r="A13" s="21" t="str">
        <f t="shared" si="0"/>
        <v>R08/11</v>
      </c>
      <c r="B13" s="38">
        <f>WORKDAY(D13,-E13,閉庁日[])</f>
        <v>46224</v>
      </c>
      <c r="C13" s="32" t="s">
        <v>7</v>
      </c>
      <c r="D13" s="42">
        <f>WORKDAY(H13,-J13,閉庁日[])</f>
        <v>46237</v>
      </c>
      <c r="E13" s="22">
        <v>9</v>
      </c>
      <c r="F13" s="47">
        <f>WORKDAY(D13,5,閉庁日[])</f>
        <v>46244</v>
      </c>
      <c r="G13" s="48">
        <f>WORKDAY(H13,-2,閉庁日[])</f>
        <v>46252</v>
      </c>
      <c r="H13" s="48">
        <f>WORKDAY(L13,-K13,閉庁日[])</f>
        <v>46254</v>
      </c>
      <c r="I13" s="47">
        <f>WORKDAY(L13,-5,閉庁日[])</f>
        <v>46261</v>
      </c>
      <c r="J13" s="23">
        <v>12</v>
      </c>
      <c r="K13" s="22">
        <v>10</v>
      </c>
      <c r="L13" s="54">
        <f>WORKDAY(P13,-M13,閉庁日[])</f>
        <v>46268</v>
      </c>
      <c r="M13" s="23">
        <v>15</v>
      </c>
      <c r="N13" s="47">
        <f>WORKDAY(R13,-O13,閉庁日[])</f>
        <v>46302</v>
      </c>
      <c r="O13" s="22">
        <v>11</v>
      </c>
      <c r="P13" s="38">
        <f>WORKDAY(R13,-S13,閉庁日[])</f>
        <v>46294</v>
      </c>
      <c r="Q13" s="32" t="s">
        <v>7</v>
      </c>
      <c r="R13" s="42">
        <f>WORKDAY(U13,-3,閉庁日[])</f>
        <v>46318</v>
      </c>
      <c r="S13" s="23">
        <v>17</v>
      </c>
      <c r="T13" s="47">
        <f>WORKDAY(U13,-2,閉庁日[])</f>
        <v>46321</v>
      </c>
      <c r="U13" s="54">
        <f>WORKDAY(V13,-2,閉庁日[])</f>
        <v>46323</v>
      </c>
      <c r="V13" s="47">
        <f>WORKDAY(W13,-1,閉庁日[])</f>
        <v>46325</v>
      </c>
      <c r="W13" s="47">
        <f>WORKDAY(X13,-1,閉庁日[])</f>
        <v>46328</v>
      </c>
      <c r="X13" s="58">
        <f>WORKDAY(Z13,-3,閉庁日[])</f>
        <v>46330</v>
      </c>
      <c r="Y13" s="13" t="s">
        <v>7</v>
      </c>
      <c r="Z13" s="62">
        <f>WORKDAY(AA13,-5,閉庁日[])</f>
        <v>46335</v>
      </c>
      <c r="AA13" s="54">
        <f>WORKDAY(DATE($C$3,AB13,14),1,閉庁日[])</f>
        <v>46342</v>
      </c>
      <c r="AB13" s="1">
        <v>11</v>
      </c>
    </row>
    <row r="14" spans="1:28" ht="45" customHeight="1" x14ac:dyDescent="0.2">
      <c r="A14" s="24" t="str">
        <f t="shared" si="0"/>
        <v>R08/12</v>
      </c>
      <c r="B14" s="39">
        <f>WORKDAY(D14,-E14,閉庁日[])</f>
        <v>46255</v>
      </c>
      <c r="C14" s="33" t="s">
        <v>7</v>
      </c>
      <c r="D14" s="43">
        <f>WORKDAY(H14,-J14,閉庁日[])</f>
        <v>46268</v>
      </c>
      <c r="E14" s="25">
        <v>9</v>
      </c>
      <c r="F14" s="49">
        <f>WORKDAY(D14,5,閉庁日[])</f>
        <v>46275</v>
      </c>
      <c r="G14" s="50">
        <f>WORKDAY(H14,-2,閉庁日[])</f>
        <v>46279</v>
      </c>
      <c r="H14" s="50">
        <f>WORKDAY(L14,-K14,閉庁日[])</f>
        <v>46281</v>
      </c>
      <c r="I14" s="49">
        <f>WORKDAY(L14,-5,閉庁日[])</f>
        <v>46293</v>
      </c>
      <c r="J14" s="26">
        <v>9</v>
      </c>
      <c r="K14" s="25">
        <v>10</v>
      </c>
      <c r="L14" s="55">
        <f>WORKDAY(P14,-M14,閉庁日[])</f>
        <v>46300</v>
      </c>
      <c r="M14" s="26">
        <v>16</v>
      </c>
      <c r="N14" s="49">
        <f>WORKDAY(R14,-O14,閉庁日[])</f>
        <v>46331</v>
      </c>
      <c r="O14" s="25">
        <v>12</v>
      </c>
      <c r="P14" s="39">
        <f>WORKDAY(R14,-S14,閉庁日[])</f>
        <v>46323</v>
      </c>
      <c r="Q14" s="33" t="s">
        <v>7</v>
      </c>
      <c r="R14" s="43">
        <f>WORKDAY(U14,-3,閉庁日[])</f>
        <v>46350</v>
      </c>
      <c r="S14" s="26">
        <v>17</v>
      </c>
      <c r="T14" s="49">
        <f>WORKDAY(U14,-2,閉庁日[])</f>
        <v>46351</v>
      </c>
      <c r="U14" s="55">
        <f>WORKDAY(V14,-2,閉庁日[])</f>
        <v>46353</v>
      </c>
      <c r="V14" s="49">
        <f>WORKDAY(W14,-1,閉庁日[])</f>
        <v>46357</v>
      </c>
      <c r="W14" s="49">
        <f>WORKDAY(X14,-1,閉庁日[])</f>
        <v>46358</v>
      </c>
      <c r="X14" s="59">
        <f>WORKDAY(Z14,-3,閉庁日[])</f>
        <v>46359</v>
      </c>
      <c r="Y14" s="14" t="s">
        <v>7</v>
      </c>
      <c r="Z14" s="63">
        <f>WORKDAY(AA14,-5,閉庁日[])</f>
        <v>46364</v>
      </c>
      <c r="AA14" s="55">
        <f>WORKDAY(DATE($C$3,AB14,14),1,閉庁日[])</f>
        <v>46371</v>
      </c>
      <c r="AB14" s="1">
        <v>12</v>
      </c>
    </row>
    <row r="15" spans="1:28" ht="45" customHeight="1" x14ac:dyDescent="0.2">
      <c r="A15" s="18" t="str">
        <f t="shared" si="0"/>
        <v>R09/01</v>
      </c>
      <c r="B15" s="40">
        <f>WORKDAY(D15,-E15,閉庁日[])</f>
        <v>46289</v>
      </c>
      <c r="C15" s="34" t="s">
        <v>7</v>
      </c>
      <c r="D15" s="44">
        <f>WORKDAY(H15,-J15,閉庁日[])</f>
        <v>46302</v>
      </c>
      <c r="E15" s="19">
        <v>9</v>
      </c>
      <c r="F15" s="51">
        <f>WORKDAY(D15,5,閉庁日[])</f>
        <v>46310</v>
      </c>
      <c r="G15" s="52">
        <f>WORKDAY(H15,-2,閉庁日[])</f>
        <v>46314</v>
      </c>
      <c r="H15" s="52">
        <f>WORKDAY(L15,-K15,閉庁日[])</f>
        <v>46316</v>
      </c>
      <c r="I15" s="51">
        <f>WORKDAY(L15,-5,閉庁日[])</f>
        <v>46323</v>
      </c>
      <c r="J15" s="20">
        <v>9</v>
      </c>
      <c r="K15" s="19">
        <v>10</v>
      </c>
      <c r="L15" s="56">
        <f>WORKDAY(P15,-M15,閉庁日[])</f>
        <v>46331</v>
      </c>
      <c r="M15" s="20">
        <v>13</v>
      </c>
      <c r="N15" s="51">
        <f>WORKDAY(R15,-O15,閉庁日[])</f>
        <v>46359</v>
      </c>
      <c r="O15" s="19">
        <v>11</v>
      </c>
      <c r="P15" s="40">
        <f>WORKDAY(R15,-S15,閉庁日[])</f>
        <v>46351</v>
      </c>
      <c r="Q15" s="34" t="s">
        <v>7</v>
      </c>
      <c r="R15" s="44">
        <f>WORKDAY(U15,-3,閉庁日[])</f>
        <v>46374</v>
      </c>
      <c r="S15" s="20">
        <v>17</v>
      </c>
      <c r="T15" s="51">
        <f>WORKDAY(U15,-2,閉庁日[])</f>
        <v>46377</v>
      </c>
      <c r="U15" s="56">
        <f>WORKDAY(V15,-2,閉庁日[])</f>
        <v>46379</v>
      </c>
      <c r="V15" s="51">
        <f>WORKDAY(W15,-1,閉庁日[])</f>
        <v>46381</v>
      </c>
      <c r="W15" s="51">
        <f>WORKDAY(X15,-1,閉庁日[])</f>
        <v>46384</v>
      </c>
      <c r="X15" s="60">
        <f>WORKDAY(Z15,-3,閉庁日[])</f>
        <v>46391</v>
      </c>
      <c r="Y15" s="15" t="s">
        <v>7</v>
      </c>
      <c r="Z15" s="64">
        <f>WORKDAY(AA15,-5,閉庁日[])</f>
        <v>46394</v>
      </c>
      <c r="AA15" s="56">
        <f>WORKDAY(DATE($C$3+1,AB15,14),1,閉庁日[])</f>
        <v>46402</v>
      </c>
      <c r="AB15" s="1">
        <v>1</v>
      </c>
    </row>
    <row r="16" spans="1:28" ht="45" customHeight="1" x14ac:dyDescent="0.2">
      <c r="A16" s="21" t="str">
        <f t="shared" si="0"/>
        <v>R09/02</v>
      </c>
      <c r="B16" s="38">
        <f>WORKDAY(D16,-E16,閉庁日[])</f>
        <v>46316</v>
      </c>
      <c r="C16" s="32" t="s">
        <v>7</v>
      </c>
      <c r="D16" s="42">
        <f>WORKDAY(H16,-J16,閉庁日[])</f>
        <v>46330</v>
      </c>
      <c r="E16" s="22">
        <v>9</v>
      </c>
      <c r="F16" s="47">
        <f>WORKDAY(D16,5,閉庁日[])</f>
        <v>46337</v>
      </c>
      <c r="G16" s="48">
        <f>WORKDAY(H16,-2,閉庁日[])</f>
        <v>46339</v>
      </c>
      <c r="H16" s="48">
        <f>WORKDAY(L16,-K16,閉庁日[])</f>
        <v>46343</v>
      </c>
      <c r="I16" s="47">
        <f>WORKDAY(L16,-5,閉庁日[])</f>
        <v>46351</v>
      </c>
      <c r="J16" s="23">
        <v>9</v>
      </c>
      <c r="K16" s="22">
        <v>10</v>
      </c>
      <c r="L16" s="54">
        <f>WORKDAY(P16,-M16,閉庁日[])</f>
        <v>46358</v>
      </c>
      <c r="M16" s="23">
        <v>15</v>
      </c>
      <c r="N16" s="47">
        <f>WORKDAY(R16,-O16,閉庁日[])</f>
        <v>46394</v>
      </c>
      <c r="O16" s="22">
        <v>10</v>
      </c>
      <c r="P16" s="38">
        <f>WORKDAY(R16,-S16,閉庁日[])</f>
        <v>46379</v>
      </c>
      <c r="Q16" s="32" t="s">
        <v>7</v>
      </c>
      <c r="R16" s="42">
        <f>WORKDAY(U16,-3,閉庁日[])</f>
        <v>46409</v>
      </c>
      <c r="S16" s="23">
        <v>17</v>
      </c>
      <c r="T16" s="47">
        <f>WORKDAY(U16,-2,閉庁日[])</f>
        <v>46412</v>
      </c>
      <c r="U16" s="54">
        <f>WORKDAY(V16,-2,閉庁日[])</f>
        <v>46414</v>
      </c>
      <c r="V16" s="47">
        <f>WORKDAY(W16,-1,閉庁日[])</f>
        <v>46416</v>
      </c>
      <c r="W16" s="47">
        <f>WORKDAY(X16,-1,閉庁日[])</f>
        <v>46419</v>
      </c>
      <c r="X16" s="58">
        <f>WORKDAY(Z16,-3,閉庁日[])</f>
        <v>46420</v>
      </c>
      <c r="Y16" s="13" t="s">
        <v>7</v>
      </c>
      <c r="Z16" s="62">
        <f>WORKDAY(AA16,-5,閉庁日[])</f>
        <v>46423</v>
      </c>
      <c r="AA16" s="54">
        <f>WORKDAY(DATE($C$3+1,AB16,14),1,閉庁日[])</f>
        <v>46433</v>
      </c>
      <c r="AB16" s="1">
        <v>2</v>
      </c>
    </row>
    <row r="17" spans="1:28" ht="45" customHeight="1" x14ac:dyDescent="0.2">
      <c r="A17" s="24" t="str">
        <f t="shared" si="0"/>
        <v>R09/03</v>
      </c>
      <c r="B17" s="39">
        <f>WORKDAY(D17,-E17,閉庁日[])</f>
        <v>46346</v>
      </c>
      <c r="C17" s="33" t="s">
        <v>7</v>
      </c>
      <c r="D17" s="43">
        <f>WORKDAY(H17,-J17,閉庁日[])</f>
        <v>46360</v>
      </c>
      <c r="E17" s="25">
        <v>9</v>
      </c>
      <c r="F17" s="49">
        <f>WORKDAY(D17,5,閉庁日[])</f>
        <v>46367</v>
      </c>
      <c r="G17" s="50">
        <f>WORKDAY(H17,-2,閉庁日[])</f>
        <v>46371</v>
      </c>
      <c r="H17" s="50">
        <f>WORKDAY(L17,-K17,閉庁日[])</f>
        <v>46373</v>
      </c>
      <c r="I17" s="49">
        <f>WORKDAY(L17,-5,閉庁日[])</f>
        <v>46380</v>
      </c>
      <c r="J17" s="26">
        <v>9</v>
      </c>
      <c r="K17" s="25">
        <v>10</v>
      </c>
      <c r="L17" s="55">
        <f>WORKDAY(P17,-M17,閉庁日[])</f>
        <v>46393</v>
      </c>
      <c r="M17" s="26">
        <v>13</v>
      </c>
      <c r="N17" s="49">
        <f>WORKDAY(R17,-O17,閉庁日[])</f>
        <v>46422</v>
      </c>
      <c r="O17" s="25">
        <v>10</v>
      </c>
      <c r="P17" s="39">
        <f>WORKDAY(R17,-S17,閉庁日[])</f>
        <v>46413</v>
      </c>
      <c r="Q17" s="33" t="s">
        <v>7</v>
      </c>
      <c r="R17" s="43">
        <f>WORKDAY(U17,-3,閉庁日[])</f>
        <v>46437</v>
      </c>
      <c r="S17" s="26">
        <v>17</v>
      </c>
      <c r="T17" s="49">
        <f>WORKDAY(U17,-2,閉庁日[])</f>
        <v>46440</v>
      </c>
      <c r="U17" s="55">
        <f>WORKDAY(V17,-2,閉庁日[])</f>
        <v>46443</v>
      </c>
      <c r="V17" s="49">
        <f>WORKDAY(W17,-1,閉庁日[])</f>
        <v>46447</v>
      </c>
      <c r="W17" s="49">
        <f>WORKDAY(X17,-1,閉庁日[])</f>
        <v>46448</v>
      </c>
      <c r="X17" s="59">
        <f>WORKDAY(Z17,-3,閉庁日[])</f>
        <v>46449</v>
      </c>
      <c r="Y17" s="14" t="s">
        <v>7</v>
      </c>
      <c r="Z17" s="63">
        <f>WORKDAY(AA17,-5,閉庁日[])</f>
        <v>46454</v>
      </c>
      <c r="AA17" s="55">
        <f>WORKDAY(DATE($C$3+1,AB17,14),1,閉庁日[])</f>
        <v>46461</v>
      </c>
      <c r="AB17" s="1">
        <v>3</v>
      </c>
    </row>
  </sheetData>
  <sheetProtection algorithmName="SHA-512" hashValue="/XtICFYUD2SLuCg5IE22jd3C0NOyS4hY/9IZq7XYbjiaEH4Zhbvvui7T4j130imdc7zw8JLwaj40qJf7q3H8yw==" saltValue="hadd4wbY22tfb8Lzs1+TVA==" spinCount="100000" sheet="1" objects="1" scenarios="1"/>
  <mergeCells count="7">
    <mergeCell ref="A2:AA2"/>
    <mergeCell ref="Z1:AA1"/>
    <mergeCell ref="B5:D5"/>
    <mergeCell ref="P5:R5"/>
    <mergeCell ref="X5:Z5"/>
    <mergeCell ref="A3:B3"/>
    <mergeCell ref="C3:D3"/>
  </mergeCells>
  <phoneticPr fontId="1"/>
  <printOptions horizontalCentered="1"/>
  <pageMargins left="0.19685039370078741" right="0.19685039370078741" top="0.59055118110236227" bottom="0.39370078740157483" header="0.39370078740157483" footer="0.19685039370078741"/>
  <pageSetup paperSize="9"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4BEA6-D7F2-4DBC-8EAF-6BBCC0C7FFFD}">
  <sheetPr>
    <pageSetUpPr fitToPage="1"/>
  </sheetPr>
  <dimension ref="A1:I66"/>
  <sheetViews>
    <sheetView showGridLines="0" zoomScale="110" zoomScaleNormal="110" zoomScaleSheetLayoutView="120" workbookViewId="0">
      <pane xSplit="1" ySplit="7" topLeftCell="B8" activePane="bottomRight" state="frozen"/>
      <selection pane="topRight" activeCell="B1" sqref="B1"/>
      <selection pane="bottomLeft" activeCell="A8" sqref="A8"/>
      <selection pane="bottomRight" activeCell="B8" sqref="B8"/>
    </sheetView>
  </sheetViews>
  <sheetFormatPr defaultRowHeight="27.95" customHeight="1" x14ac:dyDescent="0.2"/>
  <cols>
    <col min="1" max="1" width="3.7109375" style="2" customWidth="1"/>
    <col min="2" max="2" width="26.7109375" style="70" customWidth="1"/>
    <col min="3" max="3" width="10.7109375" style="3" customWidth="1"/>
    <col min="4" max="4" width="3.42578125" style="3" bestFit="1" customWidth="1"/>
    <col min="5" max="5" width="10.7109375" style="3" customWidth="1"/>
    <col min="6" max="7" width="10.7109375" customWidth="1"/>
    <col min="8" max="8" width="25.7109375" customWidth="1"/>
    <col min="9" max="9" width="20.7109375" customWidth="1"/>
  </cols>
  <sheetData>
    <row r="1" spans="1:9" s="2" customFormat="1" ht="20.100000000000001" customHeight="1" x14ac:dyDescent="0.2">
      <c r="B1" s="67" t="s">
        <v>37</v>
      </c>
      <c r="C1" s="110"/>
      <c r="D1" s="112" t="s">
        <v>125</v>
      </c>
      <c r="E1" s="3"/>
    </row>
    <row r="2" spans="1:9" ht="20.100000000000001" customHeight="1" x14ac:dyDescent="0.2">
      <c r="B2" s="67" t="s">
        <v>47</v>
      </c>
      <c r="C2" s="68" t="e">
        <f>VLOOKUP($C$1,スケジュール,27,FALSE)</f>
        <v>#N/A</v>
      </c>
      <c r="D2" s="69" t="s">
        <v>7</v>
      </c>
      <c r="E2" s="111"/>
      <c r="F2" s="112" t="s">
        <v>126</v>
      </c>
    </row>
    <row r="3" spans="1:9" s="2" customFormat="1" ht="12" x14ac:dyDescent="0.2">
      <c r="C3" s="3"/>
      <c r="D3" s="3"/>
      <c r="E3" s="3"/>
    </row>
    <row r="4" spans="1:9" s="2" customFormat="1" ht="19.5" x14ac:dyDescent="0.2">
      <c r="A4" s="149" t="str">
        <f>CONCATENATE(C1,"開講コース　関係機関への報告手続き")</f>
        <v>開講コース　関係機関への報告手続き</v>
      </c>
      <c r="B4" s="149"/>
      <c r="C4" s="149"/>
      <c r="D4" s="149"/>
      <c r="E4" s="149"/>
      <c r="F4" s="149"/>
      <c r="G4" s="149"/>
      <c r="H4" s="149"/>
      <c r="I4" s="149"/>
    </row>
    <row r="5" spans="1:9" s="2" customFormat="1" ht="12" x14ac:dyDescent="0.2">
      <c r="C5" s="3"/>
      <c r="D5" s="3"/>
      <c r="E5" s="3"/>
      <c r="I5" s="105" t="s">
        <v>36</v>
      </c>
    </row>
    <row r="6" spans="1:9" ht="15" customHeight="1" x14ac:dyDescent="0.2">
      <c r="B6" s="147" t="s">
        <v>30</v>
      </c>
      <c r="C6" s="156" t="s">
        <v>51</v>
      </c>
      <c r="D6" s="157"/>
      <c r="E6" s="158"/>
      <c r="F6" s="154" t="s">
        <v>33</v>
      </c>
      <c r="G6" s="155"/>
      <c r="H6" s="147" t="s">
        <v>34</v>
      </c>
      <c r="I6" s="147" t="s">
        <v>39</v>
      </c>
    </row>
    <row r="7" spans="1:9" ht="15" customHeight="1" x14ac:dyDescent="0.2">
      <c r="B7" s="148"/>
      <c r="C7" s="159"/>
      <c r="D7" s="160"/>
      <c r="E7" s="161"/>
      <c r="F7" s="79" t="s">
        <v>32</v>
      </c>
      <c r="G7" s="80" t="s">
        <v>31</v>
      </c>
      <c r="H7" s="148"/>
      <c r="I7" s="148"/>
    </row>
    <row r="8" spans="1:9" ht="27.95" customHeight="1" x14ac:dyDescent="0.2">
      <c r="A8" s="141" t="s">
        <v>41</v>
      </c>
      <c r="B8" s="86" t="s">
        <v>38</v>
      </c>
      <c r="C8" s="87" t="e">
        <f>VLOOKUP($C$1,スケジュール,2,FALSE)</f>
        <v>#N/A</v>
      </c>
      <c r="D8" s="88" t="s">
        <v>7</v>
      </c>
      <c r="E8" s="89" t="e">
        <f>VLOOKUP($C$1,スケジュール,4,FALSE)</f>
        <v>#N/A</v>
      </c>
      <c r="F8" s="90" t="s">
        <v>35</v>
      </c>
      <c r="G8" s="91" t="s">
        <v>36</v>
      </c>
      <c r="H8" s="86"/>
      <c r="I8" s="92"/>
    </row>
    <row r="9" spans="1:9" ht="27.95" customHeight="1" x14ac:dyDescent="0.2">
      <c r="A9" s="142"/>
      <c r="B9" s="71" t="s">
        <v>72</v>
      </c>
      <c r="C9" s="74" t="e">
        <f>VLOOKUP($C$1,スケジュール,6,FALSE)</f>
        <v>#N/A</v>
      </c>
      <c r="D9" s="75"/>
      <c r="E9" s="77"/>
      <c r="F9" s="79" t="s">
        <v>35</v>
      </c>
      <c r="G9" s="80" t="s">
        <v>36</v>
      </c>
      <c r="H9" s="71"/>
      <c r="I9" s="82"/>
    </row>
    <row r="10" spans="1:9" ht="27.95" customHeight="1" x14ac:dyDescent="0.2">
      <c r="A10" s="142"/>
      <c r="B10" s="71" t="s">
        <v>73</v>
      </c>
      <c r="C10" s="74" t="e">
        <f>VLOOKUP($C$1,スケジュール,9,FALSE)</f>
        <v>#N/A</v>
      </c>
      <c r="D10" s="75"/>
      <c r="E10" s="77"/>
      <c r="F10" s="79" t="s">
        <v>35</v>
      </c>
      <c r="G10" s="80" t="s">
        <v>36</v>
      </c>
      <c r="H10" s="71"/>
      <c r="I10" s="82"/>
    </row>
    <row r="11" spans="1:9" ht="27.95" customHeight="1" x14ac:dyDescent="0.2">
      <c r="A11" s="143"/>
      <c r="B11" s="93" t="s">
        <v>40</v>
      </c>
      <c r="C11" s="94" t="e">
        <f>VLOOKUP($C$1,スケジュール,12,FALSE)</f>
        <v>#N/A</v>
      </c>
      <c r="D11" s="69"/>
      <c r="E11" s="95"/>
      <c r="F11" s="84" t="s">
        <v>49</v>
      </c>
      <c r="G11" s="85" t="s">
        <v>35</v>
      </c>
      <c r="H11" s="93"/>
      <c r="I11" s="96"/>
    </row>
    <row r="12" spans="1:9" ht="27.95" customHeight="1" x14ac:dyDescent="0.2">
      <c r="A12" s="141" t="s">
        <v>67</v>
      </c>
      <c r="B12" s="86" t="s">
        <v>42</v>
      </c>
      <c r="C12" s="87" t="e">
        <f>VLOOKUP($C$1,スケジュール,16,FALSE)</f>
        <v>#N/A</v>
      </c>
      <c r="D12" s="88"/>
      <c r="E12" s="97"/>
      <c r="F12" s="90"/>
      <c r="G12" s="91"/>
      <c r="H12" s="86"/>
      <c r="I12" s="92"/>
    </row>
    <row r="13" spans="1:9" ht="27.95" customHeight="1" x14ac:dyDescent="0.2">
      <c r="A13" s="142"/>
      <c r="B13" s="72" t="s">
        <v>44</v>
      </c>
      <c r="C13" s="74" t="e">
        <f>VLOOKUP($C$1,スケジュール,14,FALSE)</f>
        <v>#N/A</v>
      </c>
      <c r="D13" s="75"/>
      <c r="E13" s="77"/>
      <c r="F13" s="109" t="s">
        <v>122</v>
      </c>
      <c r="G13" s="80" t="s">
        <v>124</v>
      </c>
      <c r="H13" s="71"/>
      <c r="I13" s="82"/>
    </row>
    <row r="14" spans="1:9" ht="27.95" customHeight="1" x14ac:dyDescent="0.2">
      <c r="A14" s="142"/>
      <c r="B14" s="71" t="s">
        <v>43</v>
      </c>
      <c r="C14" s="74" t="e">
        <f>VLOOKUP($C$1,スケジュール,18,FALSE)</f>
        <v>#N/A</v>
      </c>
      <c r="D14" s="75"/>
      <c r="E14" s="77"/>
      <c r="F14" s="79" t="s">
        <v>45</v>
      </c>
      <c r="G14" s="80" t="s">
        <v>35</v>
      </c>
      <c r="H14" s="71" t="s">
        <v>46</v>
      </c>
      <c r="I14" s="82"/>
    </row>
    <row r="15" spans="1:9" ht="27.95" customHeight="1" x14ac:dyDescent="0.2">
      <c r="A15" s="142"/>
      <c r="B15" s="72" t="s">
        <v>127</v>
      </c>
      <c r="C15" s="74" t="e">
        <f>VLOOKUP($C$1,スケジュール,20,FALSE)</f>
        <v>#N/A</v>
      </c>
      <c r="D15" s="75"/>
      <c r="E15" s="77"/>
      <c r="F15" s="79" t="s">
        <v>35</v>
      </c>
      <c r="G15" s="81" t="s">
        <v>48</v>
      </c>
      <c r="H15" s="71"/>
      <c r="I15" s="82"/>
    </row>
    <row r="16" spans="1:9" ht="27.95" customHeight="1" x14ac:dyDescent="0.2">
      <c r="A16" s="142"/>
      <c r="B16" s="72" t="s">
        <v>105</v>
      </c>
      <c r="C16" s="78" t="s">
        <v>50</v>
      </c>
      <c r="D16" s="75"/>
      <c r="E16" s="77"/>
      <c r="F16" s="79" t="s">
        <v>35</v>
      </c>
      <c r="G16" s="81" t="s">
        <v>53</v>
      </c>
      <c r="H16" s="73" t="s">
        <v>134</v>
      </c>
      <c r="I16" s="82"/>
    </row>
    <row r="17" spans="1:9" s="2" customFormat="1" ht="27.95" customHeight="1" x14ac:dyDescent="0.2">
      <c r="A17" s="142"/>
      <c r="B17" s="73"/>
      <c r="C17" s="78"/>
      <c r="D17" s="75"/>
      <c r="E17" s="77"/>
      <c r="F17" s="79" t="s">
        <v>35</v>
      </c>
      <c r="G17" s="81" t="s">
        <v>54</v>
      </c>
      <c r="H17" s="73" t="s">
        <v>133</v>
      </c>
      <c r="I17" s="82"/>
    </row>
    <row r="18" spans="1:9" s="2" customFormat="1" ht="27.95" customHeight="1" x14ac:dyDescent="0.2">
      <c r="A18" s="142"/>
      <c r="B18" s="73" t="s">
        <v>116</v>
      </c>
      <c r="C18" s="74" t="e">
        <f>WORKDAY(C14,1,閉庁日[])</f>
        <v>#N/A</v>
      </c>
      <c r="D18" s="75"/>
      <c r="E18" s="77"/>
      <c r="F18" s="79" t="s">
        <v>123</v>
      </c>
      <c r="G18" s="81" t="s">
        <v>123</v>
      </c>
      <c r="H18" s="73" t="s">
        <v>95</v>
      </c>
      <c r="I18" s="107" t="s">
        <v>117</v>
      </c>
    </row>
    <row r="19" spans="1:9" ht="27.95" customHeight="1" x14ac:dyDescent="0.2">
      <c r="A19" s="142"/>
      <c r="B19" s="71" t="s">
        <v>5</v>
      </c>
      <c r="C19" s="74" t="e">
        <f>VLOOKUP($C$1,スケジュール,21,FALSE)</f>
        <v>#N/A</v>
      </c>
      <c r="D19" s="75"/>
      <c r="E19" s="77"/>
      <c r="F19" s="79" t="s">
        <v>35</v>
      </c>
      <c r="G19" s="80" t="s">
        <v>45</v>
      </c>
      <c r="H19" s="71"/>
      <c r="I19" s="82"/>
    </row>
    <row r="20" spans="1:9" ht="27.95" customHeight="1" x14ac:dyDescent="0.2">
      <c r="A20" s="142"/>
      <c r="B20" s="71" t="s">
        <v>106</v>
      </c>
      <c r="C20" s="74" t="e">
        <f>VLOOKUP($C$1,スケジュール,22,FALSE)</f>
        <v>#N/A</v>
      </c>
      <c r="D20" s="75"/>
      <c r="E20" s="77"/>
      <c r="F20" s="79" t="s">
        <v>35</v>
      </c>
      <c r="G20" s="81" t="s">
        <v>53</v>
      </c>
      <c r="H20" s="71" t="s">
        <v>57</v>
      </c>
      <c r="I20" s="73" t="s">
        <v>56</v>
      </c>
    </row>
    <row r="21" spans="1:9" ht="27.95" customHeight="1" x14ac:dyDescent="0.2">
      <c r="A21" s="142"/>
      <c r="B21" s="71"/>
      <c r="C21" s="78"/>
      <c r="D21" s="75"/>
      <c r="E21" s="77"/>
      <c r="F21" s="79" t="s">
        <v>35</v>
      </c>
      <c r="G21" s="81" t="s">
        <v>36</v>
      </c>
      <c r="H21" s="71" t="s">
        <v>58</v>
      </c>
      <c r="I21" s="82"/>
    </row>
    <row r="22" spans="1:9" ht="27.95" customHeight="1" x14ac:dyDescent="0.2">
      <c r="A22" s="142"/>
      <c r="B22" s="71" t="s">
        <v>52</v>
      </c>
      <c r="C22" s="74" t="e">
        <f>VLOOKUP($C$1,スケジュール,23,FALSE)</f>
        <v>#N/A</v>
      </c>
      <c r="D22" s="75"/>
      <c r="E22" s="77"/>
      <c r="F22" s="79" t="s">
        <v>35</v>
      </c>
      <c r="G22" s="81" t="s">
        <v>45</v>
      </c>
      <c r="H22" s="71" t="s">
        <v>60</v>
      </c>
      <c r="I22" s="73" t="s">
        <v>59</v>
      </c>
    </row>
    <row r="23" spans="1:9" ht="27.95" customHeight="1" x14ac:dyDescent="0.2">
      <c r="A23" s="142"/>
      <c r="B23" s="71" t="s">
        <v>61</v>
      </c>
      <c r="C23" s="74" t="e">
        <f>VLOOKUP($C$1,スケジュール,24,FALSE)</f>
        <v>#N/A</v>
      </c>
      <c r="D23" s="75" t="s">
        <v>7</v>
      </c>
      <c r="E23" s="76" t="e">
        <f>VLOOKUP($C$1,スケジュール,26,FALSE)</f>
        <v>#N/A</v>
      </c>
      <c r="F23" s="79"/>
      <c r="G23" s="80"/>
      <c r="H23" s="71"/>
      <c r="I23" s="82"/>
    </row>
    <row r="24" spans="1:9" ht="27.95" customHeight="1" x14ac:dyDescent="0.2">
      <c r="A24" s="142"/>
      <c r="B24" s="72" t="s">
        <v>62</v>
      </c>
      <c r="C24" s="78"/>
      <c r="D24" s="75"/>
      <c r="E24" s="77"/>
      <c r="F24" s="79" t="s">
        <v>63</v>
      </c>
      <c r="G24" s="81" t="s">
        <v>35</v>
      </c>
      <c r="H24" s="71"/>
      <c r="I24" s="71" t="s">
        <v>64</v>
      </c>
    </row>
    <row r="25" spans="1:9" s="2" customFormat="1" ht="12" x14ac:dyDescent="0.2">
      <c r="A25" s="142"/>
      <c r="B25" s="72"/>
      <c r="C25" s="78"/>
      <c r="D25" s="75"/>
      <c r="E25" s="77"/>
      <c r="F25" s="79"/>
      <c r="G25" s="81"/>
      <c r="H25" s="100"/>
      <c r="I25" s="100"/>
    </row>
    <row r="26" spans="1:9" s="2" customFormat="1" ht="27.95" customHeight="1" x14ac:dyDescent="0.2">
      <c r="A26" s="142"/>
      <c r="B26" s="72" t="s">
        <v>66</v>
      </c>
      <c r="C26" s="78" t="s">
        <v>50</v>
      </c>
      <c r="D26" s="75"/>
      <c r="E26" s="77"/>
      <c r="F26" s="79" t="s">
        <v>35</v>
      </c>
      <c r="G26" s="81" t="s">
        <v>65</v>
      </c>
      <c r="H26" s="71" t="s">
        <v>55</v>
      </c>
      <c r="I26" s="71"/>
    </row>
    <row r="27" spans="1:9" s="2" customFormat="1" ht="12" x14ac:dyDescent="0.2">
      <c r="A27" s="142"/>
      <c r="B27" s="72"/>
      <c r="C27" s="78"/>
      <c r="D27" s="75"/>
      <c r="E27" s="77"/>
      <c r="F27" s="79"/>
      <c r="G27" s="81"/>
      <c r="H27" s="100"/>
      <c r="I27" s="100"/>
    </row>
    <row r="28" spans="1:9" ht="27.95" customHeight="1" x14ac:dyDescent="0.2">
      <c r="A28" s="142"/>
      <c r="B28" s="72" t="s">
        <v>107</v>
      </c>
      <c r="C28" s="74" t="s">
        <v>50</v>
      </c>
      <c r="D28" s="75"/>
      <c r="E28" s="77"/>
      <c r="F28" s="79" t="s">
        <v>35</v>
      </c>
      <c r="G28" s="81" t="s">
        <v>53</v>
      </c>
      <c r="H28" s="71" t="s">
        <v>57</v>
      </c>
      <c r="I28" s="73" t="s">
        <v>120</v>
      </c>
    </row>
    <row r="29" spans="1:9" ht="27.95" customHeight="1" x14ac:dyDescent="0.2">
      <c r="A29" s="143"/>
      <c r="B29" s="93"/>
      <c r="C29" s="98"/>
      <c r="D29" s="69"/>
      <c r="E29" s="95"/>
      <c r="F29" s="84" t="s">
        <v>35</v>
      </c>
      <c r="G29" s="99" t="s">
        <v>36</v>
      </c>
      <c r="H29" s="93" t="s">
        <v>58</v>
      </c>
      <c r="I29" s="96"/>
    </row>
    <row r="30" spans="1:9" ht="27.95" customHeight="1" x14ac:dyDescent="0.2">
      <c r="A30" s="141" t="s">
        <v>98</v>
      </c>
      <c r="B30" s="86" t="s">
        <v>6</v>
      </c>
      <c r="C30" s="87" t="e">
        <f>VLOOKUP($C$1,スケジュール,27,FALSE)</f>
        <v>#N/A</v>
      </c>
      <c r="D30" s="88"/>
      <c r="E30" s="97"/>
      <c r="F30" s="90"/>
      <c r="G30" s="91"/>
      <c r="H30" s="86"/>
      <c r="I30" s="92"/>
    </row>
    <row r="31" spans="1:9" ht="27.95" customHeight="1" x14ac:dyDescent="0.2">
      <c r="A31" s="142"/>
      <c r="B31" s="72" t="s">
        <v>68</v>
      </c>
      <c r="C31" s="78" t="s">
        <v>50</v>
      </c>
      <c r="D31" s="75"/>
      <c r="E31" s="77"/>
      <c r="F31" s="79" t="s">
        <v>35</v>
      </c>
      <c r="G31" s="81" t="s">
        <v>69</v>
      </c>
      <c r="H31" s="100" t="s">
        <v>70</v>
      </c>
      <c r="I31" s="83" t="s">
        <v>71</v>
      </c>
    </row>
    <row r="32" spans="1:9" ht="27.95" customHeight="1" x14ac:dyDescent="0.2">
      <c r="A32" s="142"/>
      <c r="B32" s="144" t="s">
        <v>121</v>
      </c>
      <c r="C32" s="145"/>
      <c r="D32" s="145"/>
      <c r="E32" s="145"/>
      <c r="F32" s="145"/>
      <c r="G32" s="145"/>
      <c r="H32" s="145"/>
      <c r="I32" s="146"/>
    </row>
    <row r="33" spans="1:9" s="2" customFormat="1" ht="12" x14ac:dyDescent="0.2">
      <c r="A33" s="142"/>
      <c r="B33" s="100"/>
      <c r="C33" s="101"/>
      <c r="D33" s="75"/>
      <c r="E33" s="77"/>
      <c r="F33" s="79"/>
      <c r="G33" s="80"/>
      <c r="H33" s="100"/>
      <c r="I33" s="82"/>
    </row>
    <row r="34" spans="1:9" ht="27.95" customHeight="1" x14ac:dyDescent="0.2">
      <c r="A34" s="142"/>
      <c r="B34" s="100" t="s">
        <v>102</v>
      </c>
      <c r="C34" s="101" t="e">
        <f>WORKDAY(C30+6,1,閉庁日[])</f>
        <v>#N/A</v>
      </c>
      <c r="D34" s="75"/>
      <c r="E34" s="77"/>
      <c r="F34" s="79" t="s">
        <v>35</v>
      </c>
      <c r="G34" s="80" t="s">
        <v>36</v>
      </c>
      <c r="H34" s="100" t="s">
        <v>103</v>
      </c>
      <c r="I34" s="82"/>
    </row>
    <row r="35" spans="1:9" ht="27.95" customHeight="1" x14ac:dyDescent="0.2">
      <c r="A35" s="142"/>
      <c r="B35" s="100" t="s">
        <v>74</v>
      </c>
      <c r="C35" s="101"/>
      <c r="D35" s="75"/>
      <c r="E35" s="102"/>
      <c r="F35" s="79"/>
      <c r="G35" s="80"/>
      <c r="H35" s="100"/>
      <c r="I35" s="82"/>
    </row>
    <row r="36" spans="1:9" ht="48" x14ac:dyDescent="0.2">
      <c r="A36" s="142"/>
      <c r="B36" s="72" t="s">
        <v>75</v>
      </c>
      <c r="C36" s="101" t="s">
        <v>50</v>
      </c>
      <c r="D36" s="75"/>
      <c r="E36" s="102"/>
      <c r="F36" s="79" t="s">
        <v>35</v>
      </c>
      <c r="G36" s="80" t="s">
        <v>69</v>
      </c>
      <c r="H36" s="100" t="s">
        <v>76</v>
      </c>
      <c r="I36" s="100" t="s">
        <v>96</v>
      </c>
    </row>
    <row r="37" spans="1:9" ht="36" x14ac:dyDescent="0.2">
      <c r="A37" s="142"/>
      <c r="B37" s="100"/>
      <c r="C37" s="101" t="s">
        <v>50</v>
      </c>
      <c r="D37" s="75"/>
      <c r="E37" s="102"/>
      <c r="F37" s="79" t="s">
        <v>35</v>
      </c>
      <c r="G37" s="80" t="s">
        <v>36</v>
      </c>
      <c r="H37" s="100" t="s">
        <v>81</v>
      </c>
      <c r="I37" s="82"/>
    </row>
    <row r="38" spans="1:9" s="2" customFormat="1" ht="12" x14ac:dyDescent="0.2">
      <c r="A38" s="142"/>
      <c r="B38" s="100"/>
      <c r="C38" s="101"/>
      <c r="D38" s="75"/>
      <c r="E38" s="102"/>
      <c r="F38" s="79"/>
      <c r="G38" s="80"/>
      <c r="H38" s="100"/>
      <c r="I38" s="82"/>
    </row>
    <row r="39" spans="1:9" ht="27.95" customHeight="1" x14ac:dyDescent="0.2">
      <c r="A39" s="142"/>
      <c r="B39" s="72" t="s">
        <v>77</v>
      </c>
      <c r="C39" s="101" t="s">
        <v>50</v>
      </c>
      <c r="D39" s="75"/>
      <c r="E39" s="102"/>
      <c r="F39" s="79" t="s">
        <v>35</v>
      </c>
      <c r="G39" s="80" t="s">
        <v>69</v>
      </c>
      <c r="H39" s="100" t="s">
        <v>76</v>
      </c>
      <c r="I39" s="82"/>
    </row>
    <row r="40" spans="1:9" ht="27.95" customHeight="1" x14ac:dyDescent="0.2">
      <c r="A40" s="142"/>
      <c r="B40" s="100"/>
      <c r="C40" s="101" t="s">
        <v>50</v>
      </c>
      <c r="D40" s="75"/>
      <c r="E40" s="102"/>
      <c r="F40" s="79" t="s">
        <v>35</v>
      </c>
      <c r="G40" s="80" t="s">
        <v>36</v>
      </c>
      <c r="H40" s="100" t="s">
        <v>78</v>
      </c>
      <c r="I40" s="82"/>
    </row>
    <row r="41" spans="1:9" s="2" customFormat="1" ht="12" x14ac:dyDescent="0.2">
      <c r="A41" s="143"/>
      <c r="B41" s="93"/>
      <c r="C41" s="94"/>
      <c r="D41" s="69"/>
      <c r="E41" s="104"/>
      <c r="F41" s="84"/>
      <c r="G41" s="85"/>
      <c r="H41" s="93"/>
      <c r="I41" s="96"/>
    </row>
    <row r="42" spans="1:9" ht="27.95" customHeight="1" x14ac:dyDescent="0.2">
      <c r="A42" s="138" t="s">
        <v>100</v>
      </c>
      <c r="B42" s="103" t="s">
        <v>79</v>
      </c>
      <c r="C42" s="87"/>
      <c r="D42" s="88"/>
      <c r="E42" s="89"/>
      <c r="F42" s="90" t="s">
        <v>69</v>
      </c>
      <c r="G42" s="91" t="s">
        <v>35</v>
      </c>
      <c r="H42" s="86" t="s">
        <v>80</v>
      </c>
      <c r="I42" s="92"/>
    </row>
    <row r="43" spans="1:9" ht="36" x14ac:dyDescent="0.2">
      <c r="A43" s="139"/>
      <c r="B43" s="100"/>
      <c r="C43" s="101" t="s">
        <v>50</v>
      </c>
      <c r="D43" s="75"/>
      <c r="E43" s="102"/>
      <c r="F43" s="79" t="s">
        <v>35</v>
      </c>
      <c r="G43" s="80" t="s">
        <v>36</v>
      </c>
      <c r="H43" s="100" t="s">
        <v>82</v>
      </c>
      <c r="I43" s="82"/>
    </row>
    <row r="44" spans="1:9" s="2" customFormat="1" ht="12" x14ac:dyDescent="0.2">
      <c r="A44" s="139"/>
      <c r="B44" s="100"/>
      <c r="C44" s="101"/>
      <c r="D44" s="75"/>
      <c r="E44" s="102"/>
      <c r="F44" s="79"/>
      <c r="G44" s="80"/>
      <c r="H44" s="100"/>
      <c r="I44" s="82"/>
    </row>
    <row r="45" spans="1:9" ht="27.95" customHeight="1" x14ac:dyDescent="0.2">
      <c r="A45" s="139"/>
      <c r="B45" s="72" t="s">
        <v>83</v>
      </c>
      <c r="C45" s="101" t="s">
        <v>50</v>
      </c>
      <c r="D45" s="75"/>
      <c r="E45" s="102"/>
      <c r="F45" s="79" t="s">
        <v>35</v>
      </c>
      <c r="G45" s="80" t="s">
        <v>69</v>
      </c>
      <c r="H45" s="100" t="s">
        <v>76</v>
      </c>
      <c r="I45" s="82"/>
    </row>
    <row r="46" spans="1:9" ht="27.95" customHeight="1" x14ac:dyDescent="0.2">
      <c r="A46" s="139"/>
      <c r="B46" s="100"/>
      <c r="C46" s="101" t="s">
        <v>50</v>
      </c>
      <c r="D46" s="75"/>
      <c r="E46" s="102"/>
      <c r="F46" s="79" t="s">
        <v>35</v>
      </c>
      <c r="G46" s="80" t="s">
        <v>36</v>
      </c>
      <c r="H46" s="100" t="s">
        <v>78</v>
      </c>
      <c r="I46" s="82"/>
    </row>
    <row r="47" spans="1:9" s="2" customFormat="1" ht="12" x14ac:dyDescent="0.2">
      <c r="A47" s="139"/>
      <c r="B47" s="100"/>
      <c r="C47" s="101"/>
      <c r="D47" s="75"/>
      <c r="E47" s="102"/>
      <c r="F47" s="79"/>
      <c r="G47" s="80"/>
      <c r="H47" s="100"/>
      <c r="I47" s="82"/>
    </row>
    <row r="48" spans="1:9" ht="27.95" customHeight="1" x14ac:dyDescent="0.2">
      <c r="A48" s="139"/>
      <c r="B48" s="72" t="s">
        <v>84</v>
      </c>
      <c r="C48" s="101" t="s">
        <v>50</v>
      </c>
      <c r="D48" s="75"/>
      <c r="E48" s="102"/>
      <c r="F48" s="79" t="s">
        <v>35</v>
      </c>
      <c r="G48" s="81" t="s">
        <v>85</v>
      </c>
      <c r="H48" s="100" t="s">
        <v>76</v>
      </c>
      <c r="I48" s="82"/>
    </row>
    <row r="49" spans="1:9" s="2" customFormat="1" ht="12" x14ac:dyDescent="0.2">
      <c r="A49" s="139"/>
      <c r="B49" s="72"/>
      <c r="C49" s="101"/>
      <c r="D49" s="75"/>
      <c r="E49" s="102"/>
      <c r="F49" s="79"/>
      <c r="G49" s="81"/>
      <c r="H49" s="100"/>
      <c r="I49" s="82"/>
    </row>
    <row r="50" spans="1:9" ht="36" customHeight="1" x14ac:dyDescent="0.2">
      <c r="A50" s="139"/>
      <c r="B50" s="72" t="s">
        <v>86</v>
      </c>
      <c r="C50" s="101" t="s">
        <v>50</v>
      </c>
      <c r="D50" s="75"/>
      <c r="E50" s="102"/>
      <c r="F50" s="79" t="s">
        <v>35</v>
      </c>
      <c r="G50" s="80" t="s">
        <v>69</v>
      </c>
      <c r="H50" s="100" t="s">
        <v>87</v>
      </c>
      <c r="I50" s="82"/>
    </row>
    <row r="51" spans="1:9" s="2" customFormat="1" ht="12" x14ac:dyDescent="0.2">
      <c r="A51" s="139"/>
      <c r="B51" s="72"/>
      <c r="C51" s="101"/>
      <c r="D51" s="75"/>
      <c r="E51" s="102"/>
      <c r="F51" s="79"/>
      <c r="G51" s="80"/>
      <c r="H51" s="100"/>
      <c r="I51" s="82"/>
    </row>
    <row r="52" spans="1:9" ht="27.95" customHeight="1" x14ac:dyDescent="0.2">
      <c r="A52" s="139"/>
      <c r="B52" s="100" t="s">
        <v>104</v>
      </c>
      <c r="C52" s="101"/>
      <c r="D52" s="75"/>
      <c r="E52" s="102"/>
      <c r="F52" s="79"/>
      <c r="G52" s="80"/>
      <c r="H52" s="100"/>
      <c r="I52" s="82"/>
    </row>
    <row r="53" spans="1:9" ht="27.95" customHeight="1" x14ac:dyDescent="0.2">
      <c r="A53" s="139"/>
      <c r="B53" s="72" t="s">
        <v>88</v>
      </c>
      <c r="C53" s="101" t="s">
        <v>50</v>
      </c>
      <c r="D53" s="75"/>
      <c r="E53" s="102"/>
      <c r="F53" s="79" t="s">
        <v>35</v>
      </c>
      <c r="G53" s="80" t="s">
        <v>36</v>
      </c>
      <c r="H53" s="100" t="s">
        <v>90</v>
      </c>
      <c r="I53" s="153" t="s">
        <v>97</v>
      </c>
    </row>
    <row r="54" spans="1:9" s="2" customFormat="1" ht="12" x14ac:dyDescent="0.2">
      <c r="A54" s="139"/>
      <c r="B54" s="72"/>
      <c r="C54" s="101"/>
      <c r="D54" s="75"/>
      <c r="E54" s="102"/>
      <c r="F54" s="79"/>
      <c r="G54" s="80"/>
      <c r="H54" s="100"/>
      <c r="I54" s="153"/>
    </row>
    <row r="55" spans="1:9" ht="27.95" customHeight="1" x14ac:dyDescent="0.2">
      <c r="A55" s="139"/>
      <c r="B55" s="72" t="s">
        <v>89</v>
      </c>
      <c r="C55" s="101" t="s">
        <v>50</v>
      </c>
      <c r="D55" s="75"/>
      <c r="E55" s="102"/>
      <c r="F55" s="79" t="s">
        <v>35</v>
      </c>
      <c r="G55" s="80" t="s">
        <v>36</v>
      </c>
      <c r="H55" s="100" t="s">
        <v>91</v>
      </c>
      <c r="I55" s="153"/>
    </row>
    <row r="56" spans="1:9" s="2" customFormat="1" ht="12" x14ac:dyDescent="0.2">
      <c r="A56" s="139"/>
      <c r="B56" s="72"/>
      <c r="C56" s="101"/>
      <c r="D56" s="75"/>
      <c r="E56" s="102"/>
      <c r="F56" s="79"/>
      <c r="G56" s="80"/>
      <c r="H56" s="100"/>
      <c r="I56" s="153"/>
    </row>
    <row r="57" spans="1:9" ht="27.95" customHeight="1" x14ac:dyDescent="0.2">
      <c r="A57" s="139"/>
      <c r="B57" s="72" t="s">
        <v>94</v>
      </c>
      <c r="C57" s="150" t="s">
        <v>92</v>
      </c>
      <c r="D57" s="151"/>
      <c r="E57" s="152"/>
      <c r="F57" s="79" t="s">
        <v>35</v>
      </c>
      <c r="G57" s="80" t="s">
        <v>36</v>
      </c>
      <c r="H57" s="100" t="s">
        <v>93</v>
      </c>
      <c r="I57" s="153"/>
    </row>
    <row r="58" spans="1:9" ht="12" x14ac:dyDescent="0.2">
      <c r="A58" s="139"/>
      <c r="B58" s="100"/>
      <c r="C58" s="101"/>
      <c r="D58" s="75"/>
      <c r="E58" s="102"/>
      <c r="F58" s="79"/>
      <c r="G58" s="80"/>
      <c r="H58" s="100"/>
      <c r="I58" s="82"/>
    </row>
    <row r="59" spans="1:9" ht="27.95" customHeight="1" x14ac:dyDescent="0.2">
      <c r="A59" s="140"/>
      <c r="B59" s="93" t="s">
        <v>99</v>
      </c>
      <c r="C59" s="94">
        <f>E2</f>
        <v>0</v>
      </c>
      <c r="D59" s="69"/>
      <c r="E59" s="104"/>
      <c r="F59" s="84"/>
      <c r="G59" s="85"/>
      <c r="H59" s="93"/>
      <c r="I59" s="96"/>
    </row>
    <row r="60" spans="1:9" ht="87" x14ac:dyDescent="0.2">
      <c r="A60" s="138" t="s">
        <v>118</v>
      </c>
      <c r="B60" s="86" t="s">
        <v>101</v>
      </c>
      <c r="C60" s="87">
        <f>WORKDAY(C59+13,1,閉庁日[])</f>
        <v>16</v>
      </c>
      <c r="D60" s="88"/>
      <c r="E60" s="89"/>
      <c r="F60" s="90" t="s">
        <v>35</v>
      </c>
      <c r="G60" s="91" t="s">
        <v>36</v>
      </c>
      <c r="H60" s="86" t="s">
        <v>108</v>
      </c>
      <c r="I60" s="86" t="s">
        <v>110</v>
      </c>
    </row>
    <row r="61" spans="1:9" ht="12" x14ac:dyDescent="0.2">
      <c r="A61" s="139"/>
      <c r="B61" s="100"/>
      <c r="C61" s="101"/>
      <c r="D61" s="75"/>
      <c r="E61" s="102"/>
      <c r="F61" s="79"/>
      <c r="G61" s="80"/>
      <c r="H61" s="100"/>
      <c r="I61" s="82"/>
    </row>
    <row r="62" spans="1:9" ht="49.5" x14ac:dyDescent="0.2">
      <c r="A62" s="139"/>
      <c r="B62" s="100" t="s">
        <v>109</v>
      </c>
      <c r="C62" s="101">
        <f>WORKDAY(EDATE(C59,4),-1,閉庁日[])</f>
        <v>118</v>
      </c>
      <c r="D62" s="75"/>
      <c r="E62" s="102"/>
      <c r="F62" s="79" t="s">
        <v>35</v>
      </c>
      <c r="G62" s="80" t="s">
        <v>36</v>
      </c>
      <c r="H62" s="100" t="s">
        <v>111</v>
      </c>
      <c r="I62" s="100" t="s">
        <v>112</v>
      </c>
    </row>
    <row r="63" spans="1:9" ht="12" x14ac:dyDescent="0.2">
      <c r="A63" s="139"/>
      <c r="B63" s="100"/>
      <c r="C63" s="101"/>
      <c r="D63" s="75"/>
      <c r="E63" s="102"/>
      <c r="F63" s="79"/>
      <c r="G63" s="80"/>
      <c r="H63" s="100"/>
      <c r="I63" s="82"/>
    </row>
    <row r="64" spans="1:9" ht="27.95" customHeight="1" x14ac:dyDescent="0.2">
      <c r="A64" s="139"/>
      <c r="B64" s="100" t="s">
        <v>113</v>
      </c>
      <c r="C64" s="101">
        <f>EDATE(E2,7)-1</f>
        <v>212</v>
      </c>
      <c r="D64" s="106" t="s">
        <v>114</v>
      </c>
      <c r="E64" s="102"/>
      <c r="F64" s="79" t="s">
        <v>36</v>
      </c>
      <c r="G64" s="80" t="s">
        <v>35</v>
      </c>
      <c r="H64" s="100" t="s">
        <v>115</v>
      </c>
      <c r="I64" s="82"/>
    </row>
    <row r="65" spans="1:9" ht="27.95" customHeight="1" x14ac:dyDescent="0.2">
      <c r="A65" s="140"/>
      <c r="B65" s="93"/>
      <c r="C65" s="94"/>
      <c r="D65" s="69"/>
      <c r="E65" s="104"/>
      <c r="F65" s="84"/>
      <c r="G65" s="85"/>
      <c r="H65" s="93"/>
      <c r="I65" s="96"/>
    </row>
    <row r="66" spans="1:9" ht="27.95" customHeight="1" x14ac:dyDescent="0.2">
      <c r="B66" s="108" t="s">
        <v>119</v>
      </c>
    </row>
  </sheetData>
  <sheetProtection sheet="1" objects="1" scenarios="1"/>
  <mergeCells count="14">
    <mergeCell ref="A4:I4"/>
    <mergeCell ref="C57:E57"/>
    <mergeCell ref="I53:I57"/>
    <mergeCell ref="A12:A29"/>
    <mergeCell ref="A8:A11"/>
    <mergeCell ref="F6:G6"/>
    <mergeCell ref="B6:B7"/>
    <mergeCell ref="H6:H7"/>
    <mergeCell ref="C6:E7"/>
    <mergeCell ref="A60:A65"/>
    <mergeCell ref="A30:A41"/>
    <mergeCell ref="A42:A59"/>
    <mergeCell ref="B32:I32"/>
    <mergeCell ref="I6:I7"/>
  </mergeCells>
  <phoneticPr fontId="1"/>
  <conditionalFormatting sqref="C1">
    <cfRule type="containsBlanks" dxfId="8" priority="6">
      <formula>LEN(TRIM(C1))=0</formula>
    </cfRule>
  </conditionalFormatting>
  <conditionalFormatting sqref="C2 C8:E31">
    <cfRule type="expression" dxfId="7" priority="3">
      <formula>$C$1=""</formula>
    </cfRule>
  </conditionalFormatting>
  <conditionalFormatting sqref="C33:E57">
    <cfRule type="expression" dxfId="6" priority="1">
      <formula>$C$1=""</formula>
    </cfRule>
  </conditionalFormatting>
  <conditionalFormatting sqref="C59:E65">
    <cfRule type="expression" dxfId="5" priority="2">
      <formula>$E$2=""</formula>
    </cfRule>
  </conditionalFormatting>
  <conditionalFormatting sqref="E2">
    <cfRule type="containsBlanks" dxfId="4" priority="5">
      <formula>LEN(TRIM(E2))=0</formula>
    </cfRule>
    <cfRule type="cellIs" dxfId="3" priority="7" operator="lessThan">
      <formula>$C$2</formula>
    </cfRule>
  </conditionalFormatting>
  <dataValidations count="1">
    <dataValidation type="list" allowBlank="1" showInputMessage="1" showErrorMessage="1" sqref="C1" xr:uid="{43A60DA2-074F-41D2-8721-3C8C569287C4}">
      <formula1>INDIRECT("開講年月")</formula1>
    </dataValidation>
  </dataValidations>
  <printOptions horizontalCentered="1"/>
  <pageMargins left="0.59055118110236227" right="0.39370078740157483" top="0.39370078740157483" bottom="0.39370078740157483" header="0.19685039370078741" footer="0.19685039370078741"/>
  <pageSetup paperSize="9" scale="75" fitToHeight="0" orientation="portrait" r:id="rId1"/>
  <rowBreaks count="1" manualBreakCount="1">
    <brk id="41"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51B7B-19C8-46BA-91C8-D41F9A0785C6}">
  <sheetPr>
    <pageSetUpPr fitToPage="1"/>
  </sheetPr>
  <dimension ref="A2:F33"/>
  <sheetViews>
    <sheetView showGridLines="0" workbookViewId="0">
      <selection activeCell="D12" sqref="D12"/>
    </sheetView>
  </sheetViews>
  <sheetFormatPr defaultColWidth="10.7109375" defaultRowHeight="21.95" customHeight="1" x14ac:dyDescent="0.2"/>
  <cols>
    <col min="1" max="1" width="5.140625" style="4" bestFit="1" customWidth="1"/>
    <col min="2" max="4" width="11.7109375" style="4" customWidth="1"/>
    <col min="5" max="5" width="8.7109375" style="4" customWidth="1"/>
    <col min="6" max="16384" width="10.7109375" style="4"/>
  </cols>
  <sheetData>
    <row r="2" spans="1:5" ht="15" customHeight="1" x14ac:dyDescent="0.2">
      <c r="A2" s="162" t="s">
        <v>8</v>
      </c>
      <c r="B2" s="65">
        <f>認定申請等スケジュール!C3</f>
        <v>2026</v>
      </c>
      <c r="C2" s="65">
        <f t="shared" ref="C2:D2" si="0">B2+1</f>
        <v>2027</v>
      </c>
      <c r="D2" s="65">
        <f t="shared" si="0"/>
        <v>2028</v>
      </c>
    </row>
    <row r="3" spans="1:5" s="5" customFormat="1" ht="15" customHeight="1" x14ac:dyDescent="0.2">
      <c r="A3" s="162"/>
      <c r="B3" s="66">
        <f t="shared" ref="B3:C3" si="1">DATE(B2,1,1)</f>
        <v>46023</v>
      </c>
      <c r="C3" s="66">
        <f t="shared" si="1"/>
        <v>46388</v>
      </c>
      <c r="D3" s="66">
        <f t="shared" ref="D3" si="2">DATE(D2,1,1)</f>
        <v>46753</v>
      </c>
    </row>
    <row r="4" spans="1:5" ht="21.95" hidden="1" customHeight="1" x14ac:dyDescent="0.2">
      <c r="B4" s="6" t="s">
        <v>12</v>
      </c>
      <c r="C4" s="6" t="s">
        <v>13</v>
      </c>
      <c r="D4" s="6" t="s">
        <v>14</v>
      </c>
    </row>
    <row r="5" spans="1:5" ht="21.95" customHeight="1" x14ac:dyDescent="0.2">
      <c r="A5" s="163" t="s">
        <v>9</v>
      </c>
      <c r="B5" s="7">
        <f t="shared" ref="B5:C5" si="3">DATE(B2,1,1)</f>
        <v>46023</v>
      </c>
      <c r="C5" s="7">
        <f t="shared" si="3"/>
        <v>46388</v>
      </c>
      <c r="D5" s="7">
        <f t="shared" ref="D5" si="4">DATE(D2,1,1)</f>
        <v>46753</v>
      </c>
    </row>
    <row r="6" spans="1:5" ht="21.95" customHeight="1" x14ac:dyDescent="0.2">
      <c r="A6" s="163"/>
      <c r="B6" s="7">
        <f t="shared" ref="B6:C7" si="5">B5+1</f>
        <v>46024</v>
      </c>
      <c r="C6" s="7">
        <f t="shared" si="5"/>
        <v>46389</v>
      </c>
      <c r="D6" s="7">
        <f t="shared" ref="D6" si="6">D5+1</f>
        <v>46754</v>
      </c>
    </row>
    <row r="7" spans="1:5" ht="21.95" customHeight="1" thickBot="1" x14ac:dyDescent="0.25">
      <c r="A7" s="164"/>
      <c r="B7" s="8">
        <f t="shared" si="5"/>
        <v>46025</v>
      </c>
      <c r="C7" s="8">
        <f t="shared" si="5"/>
        <v>46390</v>
      </c>
      <c r="D7" s="8">
        <f t="shared" ref="D7" si="7">D6+1</f>
        <v>46755</v>
      </c>
    </row>
    <row r="8" spans="1:5" ht="21.95" customHeight="1" thickTop="1" x14ac:dyDescent="0.2">
      <c r="A8" s="165" t="s">
        <v>10</v>
      </c>
      <c r="B8" s="130">
        <v>46023</v>
      </c>
      <c r="C8" s="130">
        <v>46388</v>
      </c>
      <c r="D8" s="130">
        <v>46753</v>
      </c>
      <c r="E8" s="9"/>
    </row>
    <row r="9" spans="1:5" ht="21.95" customHeight="1" x14ac:dyDescent="0.2">
      <c r="A9" s="163"/>
      <c r="B9" s="130">
        <v>46034</v>
      </c>
      <c r="C9" s="130">
        <v>46398</v>
      </c>
      <c r="D9" s="130">
        <v>46762</v>
      </c>
      <c r="E9" s="9"/>
    </row>
    <row r="10" spans="1:5" ht="21.95" customHeight="1" x14ac:dyDescent="0.2">
      <c r="A10" s="163"/>
      <c r="B10" s="130">
        <v>46064</v>
      </c>
      <c r="C10" s="130">
        <v>46429</v>
      </c>
      <c r="D10" s="130">
        <v>46794</v>
      </c>
      <c r="E10" s="9"/>
    </row>
    <row r="11" spans="1:5" ht="21.95" customHeight="1" x14ac:dyDescent="0.2">
      <c r="A11" s="163"/>
      <c r="B11" s="130">
        <v>46076</v>
      </c>
      <c r="C11" s="130">
        <v>46441</v>
      </c>
      <c r="D11" s="130">
        <v>46806</v>
      </c>
      <c r="E11" s="9"/>
    </row>
    <row r="12" spans="1:5" ht="21.95" customHeight="1" x14ac:dyDescent="0.2">
      <c r="A12" s="163"/>
      <c r="B12" s="130">
        <v>46101</v>
      </c>
      <c r="C12" s="130">
        <v>46467</v>
      </c>
      <c r="D12" s="130">
        <v>46832</v>
      </c>
      <c r="E12" s="9"/>
    </row>
    <row r="13" spans="1:5" ht="21.95" customHeight="1" x14ac:dyDescent="0.2">
      <c r="A13" s="163"/>
      <c r="B13" s="130">
        <v>46141</v>
      </c>
      <c r="C13" s="130">
        <v>46468</v>
      </c>
      <c r="D13" s="130">
        <v>46872</v>
      </c>
      <c r="E13" s="9"/>
    </row>
    <row r="14" spans="1:5" ht="21.95" customHeight="1" x14ac:dyDescent="0.2">
      <c r="A14" s="163"/>
      <c r="B14" s="130">
        <v>46145</v>
      </c>
      <c r="C14" s="130">
        <v>46506</v>
      </c>
      <c r="D14" s="130">
        <v>46876</v>
      </c>
      <c r="E14" s="9"/>
    </row>
    <row r="15" spans="1:5" ht="21.95" customHeight="1" x14ac:dyDescent="0.2">
      <c r="A15" s="163"/>
      <c r="B15" s="130">
        <v>46146</v>
      </c>
      <c r="C15" s="130">
        <v>46510</v>
      </c>
      <c r="D15" s="130">
        <v>46877</v>
      </c>
      <c r="E15" s="9"/>
    </row>
    <row r="16" spans="1:5" ht="21.95" customHeight="1" x14ac:dyDescent="0.2">
      <c r="A16" s="163"/>
      <c r="B16" s="130">
        <v>46147</v>
      </c>
      <c r="C16" s="130">
        <v>46511</v>
      </c>
      <c r="D16" s="130">
        <v>46878</v>
      </c>
      <c r="E16" s="9"/>
    </row>
    <row r="17" spans="1:6" ht="21.95" customHeight="1" x14ac:dyDescent="0.2">
      <c r="A17" s="163"/>
      <c r="B17" s="130">
        <v>46148</v>
      </c>
      <c r="C17" s="130">
        <v>46512</v>
      </c>
      <c r="D17" s="130">
        <v>46951</v>
      </c>
      <c r="E17" s="9"/>
    </row>
    <row r="18" spans="1:6" ht="21.95" customHeight="1" x14ac:dyDescent="0.2">
      <c r="A18" s="163"/>
      <c r="B18" s="130">
        <v>46223</v>
      </c>
      <c r="C18" s="130">
        <v>46587</v>
      </c>
      <c r="D18" s="130">
        <v>46976</v>
      </c>
      <c r="E18" s="9"/>
    </row>
    <row r="19" spans="1:6" ht="21.95" customHeight="1" x14ac:dyDescent="0.2">
      <c r="A19" s="163"/>
      <c r="B19" s="130">
        <v>46245</v>
      </c>
      <c r="C19" s="130">
        <v>46610</v>
      </c>
      <c r="D19" s="130">
        <v>47014</v>
      </c>
      <c r="E19" s="9"/>
      <c r="F19" s="4" t="s">
        <v>135</v>
      </c>
    </row>
    <row r="20" spans="1:6" ht="21.95" customHeight="1" x14ac:dyDescent="0.2">
      <c r="A20" s="163"/>
      <c r="B20" s="130">
        <v>46286</v>
      </c>
      <c r="C20" s="130">
        <v>46650</v>
      </c>
      <c r="D20" s="130">
        <v>47018</v>
      </c>
      <c r="E20" s="9"/>
    </row>
    <row r="21" spans="1:6" ht="21.95" customHeight="1" x14ac:dyDescent="0.2">
      <c r="A21" s="163"/>
      <c r="B21" s="130">
        <v>46287</v>
      </c>
      <c r="C21" s="130">
        <v>46653</v>
      </c>
      <c r="D21" s="130">
        <v>47035</v>
      </c>
      <c r="E21" s="9"/>
    </row>
    <row r="22" spans="1:6" ht="21.95" customHeight="1" x14ac:dyDescent="0.2">
      <c r="A22" s="163"/>
      <c r="B22" s="130">
        <v>46288</v>
      </c>
      <c r="C22" s="130">
        <v>46671</v>
      </c>
      <c r="D22" s="130">
        <v>47060</v>
      </c>
      <c r="E22" s="9"/>
    </row>
    <row r="23" spans="1:6" ht="21.95" customHeight="1" x14ac:dyDescent="0.2">
      <c r="A23" s="163"/>
      <c r="B23" s="130">
        <v>46307</v>
      </c>
      <c r="C23" s="130">
        <v>46694</v>
      </c>
      <c r="D23" s="130">
        <v>47080</v>
      </c>
      <c r="E23" s="9"/>
    </row>
    <row r="24" spans="1:6" ht="21.95" customHeight="1" x14ac:dyDescent="0.2">
      <c r="A24" s="163"/>
      <c r="B24" s="130">
        <v>46329</v>
      </c>
      <c r="C24" s="130">
        <v>46714</v>
      </c>
      <c r="D24" s="130"/>
      <c r="E24" s="9"/>
    </row>
    <row r="25" spans="1:6" ht="21.95" customHeight="1" x14ac:dyDescent="0.2">
      <c r="A25" s="163"/>
      <c r="B25" s="130">
        <v>46349</v>
      </c>
      <c r="C25" s="130"/>
      <c r="D25" s="130"/>
    </row>
    <row r="26" spans="1:6" ht="21.95" customHeight="1" x14ac:dyDescent="0.2">
      <c r="A26" s="163"/>
      <c r="B26" s="130"/>
      <c r="C26" s="130"/>
      <c r="D26" s="130"/>
    </row>
    <row r="27" spans="1:6" ht="21.95" customHeight="1" x14ac:dyDescent="0.2">
      <c r="A27" s="163"/>
      <c r="B27" s="130"/>
      <c r="C27" s="130"/>
      <c r="D27" s="130"/>
    </row>
    <row r="28" spans="1:6" ht="21.95" customHeight="1" x14ac:dyDescent="0.2">
      <c r="A28" s="163"/>
      <c r="B28" s="130"/>
      <c r="C28" s="130"/>
      <c r="D28" s="130"/>
    </row>
    <row r="29" spans="1:6" ht="21.95" customHeight="1" x14ac:dyDescent="0.2">
      <c r="A29" s="163"/>
      <c r="B29" s="130"/>
      <c r="C29" s="130"/>
      <c r="D29" s="130"/>
    </row>
    <row r="30" spans="1:6" ht="21.95" customHeight="1" thickBot="1" x14ac:dyDescent="0.25">
      <c r="A30" s="164"/>
      <c r="B30" s="131"/>
      <c r="C30" s="131"/>
      <c r="D30" s="131"/>
    </row>
    <row r="31" spans="1:6" ht="21.95" customHeight="1" thickTop="1" x14ac:dyDescent="0.2">
      <c r="A31" s="163" t="s">
        <v>11</v>
      </c>
      <c r="B31" s="7">
        <f t="shared" ref="B31:C31" si="8">DATE(B2,12,29)</f>
        <v>46385</v>
      </c>
      <c r="C31" s="7">
        <f t="shared" si="8"/>
        <v>46750</v>
      </c>
      <c r="D31" s="7">
        <f t="shared" ref="D31" si="9">DATE(D2,12,29)</f>
        <v>47116</v>
      </c>
    </row>
    <row r="32" spans="1:6" ht="21.95" customHeight="1" x14ac:dyDescent="0.2">
      <c r="A32" s="163"/>
      <c r="B32" s="7">
        <f t="shared" ref="B32:C33" si="10">B31+1</f>
        <v>46386</v>
      </c>
      <c r="C32" s="7">
        <f t="shared" si="10"/>
        <v>46751</v>
      </c>
      <c r="D32" s="7">
        <f t="shared" ref="D32" si="11">D31+1</f>
        <v>47117</v>
      </c>
    </row>
    <row r="33" spans="1:4" ht="21.95" customHeight="1" x14ac:dyDescent="0.2">
      <c r="A33" s="163"/>
      <c r="B33" s="7">
        <f t="shared" si="10"/>
        <v>46387</v>
      </c>
      <c r="C33" s="7">
        <f t="shared" si="10"/>
        <v>46752</v>
      </c>
      <c r="D33" s="7">
        <f t="shared" ref="D33" si="12">D32+1</f>
        <v>47118</v>
      </c>
    </row>
  </sheetData>
  <sheetProtection sheet="1" objects="1" scenarios="1"/>
  <mergeCells count="4">
    <mergeCell ref="A2:A3"/>
    <mergeCell ref="A5:A7"/>
    <mergeCell ref="A8:A30"/>
    <mergeCell ref="A31:A33"/>
  </mergeCells>
  <phoneticPr fontId="1"/>
  <conditionalFormatting sqref="B8:D30">
    <cfRule type="containsBlanks" dxfId="2" priority="1">
      <formula>LEN(TRIM(B8))=0</formula>
    </cfRule>
  </conditionalFormatting>
  <pageMargins left="0.39370078740157483" right="0.39370078740157483" top="0.59055118110236227" bottom="0.39370078740157483" header="0.31496062992125984" footer="0.31496062992125984"/>
  <pageSetup paperSize="9" scale="74"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E751B-23DD-455E-BB22-7CC34198A2F4}">
  <dimension ref="A1:AU103"/>
  <sheetViews>
    <sheetView showGridLines="0" showZeros="0" zoomScaleNormal="100" workbookViewId="0">
      <selection activeCell="P78" sqref="P78"/>
    </sheetView>
  </sheetViews>
  <sheetFormatPr defaultColWidth="4.140625" defaultRowHeight="15.95" customHeight="1" x14ac:dyDescent="0.2"/>
  <cols>
    <col min="1" max="7" width="4.140625" style="114" customWidth="1"/>
    <col min="8" max="8" width="4.140625" style="114"/>
    <col min="9" max="15" width="4.140625" style="114" customWidth="1"/>
    <col min="16" max="16" width="4.140625" style="114"/>
    <col min="17" max="23" width="4.140625" style="114" customWidth="1"/>
    <col min="24" max="24" width="4.140625" style="124"/>
    <col min="25" max="47" width="4.140625" style="124" hidden="1" customWidth="1"/>
    <col min="48" max="16384" width="4.140625" style="114"/>
  </cols>
  <sheetData>
    <row r="1" spans="1:47" ht="15.95" customHeight="1" x14ac:dyDescent="0.2">
      <c r="A1" s="166">
        <f>認定申請等スケジュール!C3</f>
        <v>2026</v>
      </c>
      <c r="B1" s="166"/>
      <c r="C1" s="166"/>
      <c r="D1" s="166"/>
      <c r="E1" s="166"/>
      <c r="F1" s="166"/>
      <c r="G1" s="166"/>
      <c r="H1" s="166"/>
      <c r="I1" s="166"/>
      <c r="J1" s="166"/>
      <c r="K1" s="166"/>
      <c r="L1" s="166"/>
      <c r="M1" s="166"/>
      <c r="N1" s="166"/>
      <c r="O1" s="166"/>
      <c r="P1" s="166"/>
      <c r="Q1" s="166"/>
      <c r="R1" s="166"/>
      <c r="S1" s="166"/>
      <c r="T1" s="166"/>
      <c r="U1" s="166"/>
      <c r="V1" s="166"/>
      <c r="W1" s="166"/>
      <c r="Y1" s="167"/>
      <c r="Z1" s="167"/>
      <c r="AA1" s="167"/>
      <c r="AB1" s="167"/>
      <c r="AC1" s="167"/>
      <c r="AD1" s="167"/>
      <c r="AE1" s="167"/>
      <c r="AF1" s="167"/>
      <c r="AG1" s="167"/>
      <c r="AH1" s="167"/>
      <c r="AI1" s="167"/>
      <c r="AJ1" s="167"/>
      <c r="AK1" s="167"/>
      <c r="AL1" s="167"/>
      <c r="AM1" s="167"/>
      <c r="AN1" s="167"/>
      <c r="AO1" s="167"/>
      <c r="AP1" s="167"/>
      <c r="AQ1" s="167"/>
      <c r="AR1" s="167"/>
      <c r="AS1" s="167"/>
      <c r="AT1" s="167"/>
      <c r="AU1" s="167"/>
    </row>
    <row r="2" spans="1:47" ht="15.95" customHeight="1" x14ac:dyDescent="0.2">
      <c r="A2" s="168">
        <f>DATE($A$1,1,1)</f>
        <v>46023</v>
      </c>
      <c r="B2" s="168"/>
      <c r="C2" s="168"/>
      <c r="D2" s="168"/>
      <c r="E2" s="168"/>
      <c r="F2" s="168"/>
      <c r="G2" s="168"/>
      <c r="I2" s="168">
        <f>EDATE(A2,1)</f>
        <v>46054</v>
      </c>
      <c r="J2" s="168"/>
      <c r="K2" s="168"/>
      <c r="L2" s="168"/>
      <c r="M2" s="168"/>
      <c r="N2" s="168"/>
      <c r="O2" s="168"/>
      <c r="Q2" s="168">
        <f>EDATE(I2,1)</f>
        <v>46082</v>
      </c>
      <c r="R2" s="168"/>
      <c r="S2" s="168"/>
      <c r="T2" s="168"/>
      <c r="U2" s="168"/>
      <c r="V2" s="168"/>
      <c r="W2" s="168"/>
      <c r="Y2" s="169"/>
      <c r="Z2" s="169"/>
      <c r="AA2" s="169"/>
      <c r="AB2" s="169"/>
      <c r="AC2" s="169"/>
      <c r="AD2" s="169"/>
      <c r="AE2" s="169"/>
      <c r="AG2" s="169"/>
      <c r="AH2" s="169"/>
      <c r="AI2" s="169"/>
      <c r="AJ2" s="169"/>
      <c r="AK2" s="169"/>
      <c r="AL2" s="169"/>
      <c r="AM2" s="169"/>
      <c r="AO2" s="169"/>
      <c r="AP2" s="169"/>
      <c r="AQ2" s="169"/>
      <c r="AR2" s="169"/>
      <c r="AS2" s="169"/>
      <c r="AT2" s="169"/>
      <c r="AU2" s="169"/>
    </row>
    <row r="3" spans="1:47" ht="15.95" hidden="1" customHeight="1" x14ac:dyDescent="0.2">
      <c r="A3" s="115">
        <f>WEEKDAY(A2,1)</f>
        <v>5</v>
      </c>
      <c r="B3" s="115"/>
      <c r="C3" s="115"/>
      <c r="D3" s="170">
        <f>EOMONTH(A2,0)</f>
        <v>46053</v>
      </c>
      <c r="E3" s="170"/>
      <c r="F3" s="170"/>
      <c r="G3" s="170"/>
      <c r="I3" s="115">
        <f>WEEKDAY(I2,1)</f>
        <v>1</v>
      </c>
      <c r="J3" s="115"/>
      <c r="K3" s="115"/>
      <c r="L3" s="170">
        <f>EOMONTH(I2,0)</f>
        <v>46081</v>
      </c>
      <c r="M3" s="170"/>
      <c r="N3" s="170"/>
      <c r="O3" s="170"/>
      <c r="Q3" s="115">
        <f>WEEKDAY(Q2,1)</f>
        <v>1</v>
      </c>
      <c r="R3" s="115"/>
      <c r="S3" s="115"/>
      <c r="T3" s="170">
        <f>EOMONTH(Q2,0)</f>
        <v>46112</v>
      </c>
      <c r="U3" s="170"/>
      <c r="V3" s="170"/>
      <c r="W3" s="170"/>
      <c r="Y3" s="125"/>
      <c r="Z3" s="125"/>
      <c r="AA3" s="125"/>
      <c r="AB3" s="171"/>
      <c r="AC3" s="171"/>
      <c r="AD3" s="171"/>
      <c r="AE3" s="171"/>
      <c r="AG3" s="125"/>
      <c r="AH3" s="125"/>
      <c r="AI3" s="125"/>
      <c r="AJ3" s="171"/>
      <c r="AK3" s="171"/>
      <c r="AL3" s="171"/>
      <c r="AM3" s="171"/>
      <c r="AO3" s="125"/>
      <c r="AP3" s="125"/>
      <c r="AQ3" s="125"/>
      <c r="AR3" s="171"/>
      <c r="AS3" s="171"/>
      <c r="AT3" s="171"/>
      <c r="AU3" s="171"/>
    </row>
    <row r="4" spans="1:47" ht="15.95" customHeight="1" x14ac:dyDescent="0.2">
      <c r="A4" s="116" t="s">
        <v>128</v>
      </c>
      <c r="B4" s="117" t="s">
        <v>129</v>
      </c>
      <c r="C4" s="117" t="s">
        <v>130</v>
      </c>
      <c r="D4" s="117" t="s">
        <v>131</v>
      </c>
      <c r="E4" s="117" t="s">
        <v>130</v>
      </c>
      <c r="F4" s="117" t="s">
        <v>132</v>
      </c>
      <c r="G4" s="118" t="s">
        <v>128</v>
      </c>
      <c r="I4" s="116" t="s">
        <v>128</v>
      </c>
      <c r="J4" s="117" t="s">
        <v>129</v>
      </c>
      <c r="K4" s="117" t="s">
        <v>130</v>
      </c>
      <c r="L4" s="117" t="s">
        <v>131</v>
      </c>
      <c r="M4" s="117" t="s">
        <v>130</v>
      </c>
      <c r="N4" s="117" t="s">
        <v>132</v>
      </c>
      <c r="O4" s="118" t="s">
        <v>128</v>
      </c>
      <c r="Q4" s="116" t="s">
        <v>128</v>
      </c>
      <c r="R4" s="117" t="s">
        <v>129</v>
      </c>
      <c r="S4" s="117" t="s">
        <v>130</v>
      </c>
      <c r="T4" s="117" t="s">
        <v>131</v>
      </c>
      <c r="U4" s="117" t="s">
        <v>130</v>
      </c>
      <c r="V4" s="117" t="s">
        <v>132</v>
      </c>
      <c r="W4" s="118" t="s">
        <v>128</v>
      </c>
      <c r="Y4" s="126"/>
      <c r="Z4" s="126"/>
      <c r="AA4" s="126"/>
      <c r="AB4" s="126"/>
      <c r="AC4" s="126"/>
      <c r="AD4" s="126"/>
      <c r="AE4" s="126"/>
      <c r="AG4" s="126"/>
      <c r="AH4" s="126"/>
      <c r="AI4" s="126"/>
      <c r="AJ4" s="126"/>
      <c r="AK4" s="126"/>
      <c r="AL4" s="126"/>
      <c r="AM4" s="126"/>
      <c r="AO4" s="126"/>
      <c r="AP4" s="126"/>
      <c r="AQ4" s="126"/>
      <c r="AR4" s="126"/>
      <c r="AS4" s="126"/>
      <c r="AT4" s="126"/>
      <c r="AU4" s="126"/>
    </row>
    <row r="5" spans="1:47" ht="15.95" customHeight="1" x14ac:dyDescent="0.2">
      <c r="A5" s="119">
        <f>IF($A3=1,$A2,0)</f>
        <v>0</v>
      </c>
      <c r="B5" s="120">
        <f>IF($A3=2,$A2,IF(A5&lt;&gt;0,A5+1,0))</f>
        <v>0</v>
      </c>
      <c r="C5" s="120">
        <f>IF($A3=3,$A2,IF(B5&lt;&gt;0,B5+1,0))</f>
        <v>0</v>
      </c>
      <c r="D5" s="120">
        <f>IF($A3=4,$A2,IF(C5&lt;&gt;0,C5+1,0))</f>
        <v>0</v>
      </c>
      <c r="E5" s="120">
        <f>IF($A3=5,$A2,IF(D5&lt;&gt;0,D5+1,0))</f>
        <v>46023</v>
      </c>
      <c r="F5" s="120">
        <f>IF($A3=6,$A2,IF(E5&lt;&gt;0,E5+1,0))</f>
        <v>46024</v>
      </c>
      <c r="G5" s="121">
        <f>IF($A3=7,$A2,IF(F5&lt;&gt;0,F5+1,0))</f>
        <v>46025</v>
      </c>
      <c r="H5" s="122"/>
      <c r="I5" s="119">
        <f>IF($I3=1,$I2,0)</f>
        <v>46054</v>
      </c>
      <c r="J5" s="120">
        <f>IF($I3=2,$I2,IF(I5&lt;&gt;0,I5+1,0))</f>
        <v>46055</v>
      </c>
      <c r="K5" s="120">
        <f>IF($I3=3,$I2,IF(J5&lt;&gt;0,J5+1,0))</f>
        <v>46056</v>
      </c>
      <c r="L5" s="120">
        <f>IF($I3=4,$I2,IF(K5&lt;&gt;0,K5+1,0))</f>
        <v>46057</v>
      </c>
      <c r="M5" s="120">
        <f>IF($I3=5,$I2,IF(L5&lt;&gt;0,L5+1,0))</f>
        <v>46058</v>
      </c>
      <c r="N5" s="120">
        <f>IF($I3=6,$I2,IF(M5&lt;&gt;0,M5+1,0))</f>
        <v>46059</v>
      </c>
      <c r="O5" s="121">
        <f>IF($I3=7,$I2,IF(N5&lt;&gt;0,N5+1,0))</f>
        <v>46060</v>
      </c>
      <c r="P5" s="122"/>
      <c r="Q5" s="119">
        <f>IF($Q3=1,$Q2,0)</f>
        <v>46082</v>
      </c>
      <c r="R5" s="120">
        <f>IF($Q3=2,$Q2,IF(Q5&lt;&gt;0,Q5+1,0))</f>
        <v>46083</v>
      </c>
      <c r="S5" s="120">
        <f>IF($Q3=3,$Q2,IF(R5&lt;&gt;0,R5+1,0))</f>
        <v>46084</v>
      </c>
      <c r="T5" s="120">
        <f>IF($Q3=4,$Q2,IF(S5&lt;&gt;0,S5+1,0))</f>
        <v>46085</v>
      </c>
      <c r="U5" s="120">
        <f>IF($Q3=5,$Q2,IF(T5&lt;&gt;0,T5+1,0))</f>
        <v>46086</v>
      </c>
      <c r="V5" s="120">
        <f>IF($Q3=6,$Q2,IF(U5&lt;&gt;0,U5+1,0))</f>
        <v>46087</v>
      </c>
      <c r="W5" s="121">
        <f>IF($Q3=7,$Q2,IF(V5&lt;&gt;0,V5+1,0))</f>
        <v>46088</v>
      </c>
      <c r="Y5" s="127">
        <f>COUNTIF(閉庁日[],A5)</f>
        <v>0</v>
      </c>
      <c r="Z5" s="127">
        <f>COUNTIF(閉庁日[],B5)</f>
        <v>0</v>
      </c>
      <c r="AA5" s="127">
        <f>COUNTIF(閉庁日[],C5)</f>
        <v>0</v>
      </c>
      <c r="AB5" s="127">
        <f>COUNTIF(閉庁日[],D5)</f>
        <v>0</v>
      </c>
      <c r="AC5" s="127">
        <f>COUNTIF(閉庁日[],E5)</f>
        <v>2</v>
      </c>
      <c r="AD5" s="127">
        <f>COUNTIF(閉庁日[],F5)</f>
        <v>1</v>
      </c>
      <c r="AE5" s="127">
        <f>COUNTIF(閉庁日[],G5)</f>
        <v>1</v>
      </c>
      <c r="AF5" s="128"/>
      <c r="AG5" s="127">
        <f>COUNTIF(閉庁日[],I5)</f>
        <v>0</v>
      </c>
      <c r="AH5" s="127">
        <f>COUNTIF(閉庁日[],J5)</f>
        <v>0</v>
      </c>
      <c r="AI5" s="127">
        <f>COUNTIF(閉庁日[],K5)</f>
        <v>0</v>
      </c>
      <c r="AJ5" s="127">
        <f>COUNTIF(閉庁日[],L5)</f>
        <v>0</v>
      </c>
      <c r="AK5" s="127">
        <f>COUNTIF(閉庁日[],M5)</f>
        <v>0</v>
      </c>
      <c r="AL5" s="127">
        <f>COUNTIF(閉庁日[],N5)</f>
        <v>0</v>
      </c>
      <c r="AM5" s="127">
        <f>COUNTIF(閉庁日[],O5)</f>
        <v>0</v>
      </c>
      <c r="AN5" s="128"/>
      <c r="AO5" s="127">
        <f>COUNTIF(閉庁日[],Q5)</f>
        <v>0</v>
      </c>
      <c r="AP5" s="127">
        <f>COUNTIF(閉庁日[],R5)</f>
        <v>0</v>
      </c>
      <c r="AQ5" s="127">
        <f>COUNTIF(閉庁日[],S5)</f>
        <v>0</v>
      </c>
      <c r="AR5" s="127">
        <f>COUNTIF(閉庁日[],T5)</f>
        <v>0</v>
      </c>
      <c r="AS5" s="127">
        <f>COUNTIF(閉庁日[],U5)</f>
        <v>0</v>
      </c>
      <c r="AT5" s="127">
        <f>COUNTIF(閉庁日[],V5)</f>
        <v>0</v>
      </c>
      <c r="AU5" s="127">
        <f>COUNTIF(閉庁日[],W5)</f>
        <v>0</v>
      </c>
    </row>
    <row r="6" spans="1:47" ht="15.95" customHeight="1" x14ac:dyDescent="0.2">
      <c r="A6" s="119">
        <f>G5+1</f>
        <v>46026</v>
      </c>
      <c r="B6" s="120">
        <f t="shared" ref="B6:G8" si="0">A6+1</f>
        <v>46027</v>
      </c>
      <c r="C6" s="120">
        <f t="shared" si="0"/>
        <v>46028</v>
      </c>
      <c r="D6" s="120">
        <f t="shared" si="0"/>
        <v>46029</v>
      </c>
      <c r="E6" s="120">
        <f t="shared" si="0"/>
        <v>46030</v>
      </c>
      <c r="F6" s="120">
        <f t="shared" si="0"/>
        <v>46031</v>
      </c>
      <c r="G6" s="121">
        <f t="shared" si="0"/>
        <v>46032</v>
      </c>
      <c r="H6" s="122"/>
      <c r="I6" s="119">
        <f>O5+1</f>
        <v>46061</v>
      </c>
      <c r="J6" s="120">
        <f t="shared" ref="J6:O8" si="1">I6+1</f>
        <v>46062</v>
      </c>
      <c r="K6" s="120">
        <f t="shared" si="1"/>
        <v>46063</v>
      </c>
      <c r="L6" s="120">
        <f t="shared" si="1"/>
        <v>46064</v>
      </c>
      <c r="M6" s="120">
        <f t="shared" si="1"/>
        <v>46065</v>
      </c>
      <c r="N6" s="120">
        <f t="shared" si="1"/>
        <v>46066</v>
      </c>
      <c r="O6" s="121">
        <f t="shared" si="1"/>
        <v>46067</v>
      </c>
      <c r="P6" s="122"/>
      <c r="Q6" s="119">
        <f>W5+1</f>
        <v>46089</v>
      </c>
      <c r="R6" s="120">
        <f t="shared" ref="R6:W8" si="2">Q6+1</f>
        <v>46090</v>
      </c>
      <c r="S6" s="120">
        <f t="shared" si="2"/>
        <v>46091</v>
      </c>
      <c r="T6" s="120">
        <f t="shared" si="2"/>
        <v>46092</v>
      </c>
      <c r="U6" s="120">
        <f t="shared" si="2"/>
        <v>46093</v>
      </c>
      <c r="V6" s="120">
        <f t="shared" si="2"/>
        <v>46094</v>
      </c>
      <c r="W6" s="121">
        <f t="shared" si="2"/>
        <v>46095</v>
      </c>
      <c r="Y6" s="127">
        <f>COUNTIF(閉庁日[],A6)</f>
        <v>0</v>
      </c>
      <c r="Z6" s="127">
        <f>COUNTIF(閉庁日[],B6)</f>
        <v>0</v>
      </c>
      <c r="AA6" s="127">
        <f>COUNTIF(閉庁日[],C6)</f>
        <v>0</v>
      </c>
      <c r="AB6" s="127">
        <f>COUNTIF(閉庁日[],D6)</f>
        <v>0</v>
      </c>
      <c r="AC6" s="127">
        <f>COUNTIF(閉庁日[],E6)</f>
        <v>0</v>
      </c>
      <c r="AD6" s="127">
        <f>COUNTIF(閉庁日[],F6)</f>
        <v>0</v>
      </c>
      <c r="AE6" s="127">
        <f>COUNTIF(閉庁日[],G6)</f>
        <v>0</v>
      </c>
      <c r="AF6" s="128"/>
      <c r="AG6" s="127">
        <f>COUNTIF(閉庁日[],I6)</f>
        <v>0</v>
      </c>
      <c r="AH6" s="127">
        <f>COUNTIF(閉庁日[],J6)</f>
        <v>0</v>
      </c>
      <c r="AI6" s="127">
        <f>COUNTIF(閉庁日[],K6)</f>
        <v>0</v>
      </c>
      <c r="AJ6" s="127">
        <f>COUNTIF(閉庁日[],L6)</f>
        <v>1</v>
      </c>
      <c r="AK6" s="127">
        <f>COUNTIF(閉庁日[],M6)</f>
        <v>0</v>
      </c>
      <c r="AL6" s="127">
        <f>COUNTIF(閉庁日[],N6)</f>
        <v>0</v>
      </c>
      <c r="AM6" s="127">
        <f>COUNTIF(閉庁日[],O6)</f>
        <v>0</v>
      </c>
      <c r="AN6" s="128"/>
      <c r="AO6" s="127">
        <f>COUNTIF(閉庁日[],Q6)</f>
        <v>0</v>
      </c>
      <c r="AP6" s="127">
        <f>COUNTIF(閉庁日[],R6)</f>
        <v>0</v>
      </c>
      <c r="AQ6" s="127">
        <f>COUNTIF(閉庁日[],S6)</f>
        <v>0</v>
      </c>
      <c r="AR6" s="127">
        <f>COUNTIF(閉庁日[],T6)</f>
        <v>0</v>
      </c>
      <c r="AS6" s="127">
        <f>COUNTIF(閉庁日[],U6)</f>
        <v>0</v>
      </c>
      <c r="AT6" s="127">
        <f>COUNTIF(閉庁日[],V6)</f>
        <v>0</v>
      </c>
      <c r="AU6" s="127">
        <f>COUNTIF(閉庁日[],W6)</f>
        <v>0</v>
      </c>
    </row>
    <row r="7" spans="1:47" ht="15.95" customHeight="1" x14ac:dyDescent="0.2">
      <c r="A7" s="119">
        <f>G6+1</f>
        <v>46033</v>
      </c>
      <c r="B7" s="120">
        <f t="shared" si="0"/>
        <v>46034</v>
      </c>
      <c r="C7" s="120">
        <f t="shared" si="0"/>
        <v>46035</v>
      </c>
      <c r="D7" s="120">
        <f t="shared" si="0"/>
        <v>46036</v>
      </c>
      <c r="E7" s="120">
        <f t="shared" si="0"/>
        <v>46037</v>
      </c>
      <c r="F7" s="120">
        <f t="shared" si="0"/>
        <v>46038</v>
      </c>
      <c r="G7" s="121">
        <f t="shared" si="0"/>
        <v>46039</v>
      </c>
      <c r="H7" s="122"/>
      <c r="I7" s="119">
        <f>O6+1</f>
        <v>46068</v>
      </c>
      <c r="J7" s="120">
        <f t="shared" si="1"/>
        <v>46069</v>
      </c>
      <c r="K7" s="120">
        <f t="shared" si="1"/>
        <v>46070</v>
      </c>
      <c r="L7" s="120">
        <f t="shared" si="1"/>
        <v>46071</v>
      </c>
      <c r="M7" s="120">
        <f t="shared" si="1"/>
        <v>46072</v>
      </c>
      <c r="N7" s="120">
        <f t="shared" si="1"/>
        <v>46073</v>
      </c>
      <c r="O7" s="121">
        <f t="shared" si="1"/>
        <v>46074</v>
      </c>
      <c r="P7" s="122"/>
      <c r="Q7" s="119">
        <f>W6+1</f>
        <v>46096</v>
      </c>
      <c r="R7" s="120">
        <f t="shared" si="2"/>
        <v>46097</v>
      </c>
      <c r="S7" s="120">
        <f t="shared" si="2"/>
        <v>46098</v>
      </c>
      <c r="T7" s="120">
        <f t="shared" si="2"/>
        <v>46099</v>
      </c>
      <c r="U7" s="120">
        <f t="shared" si="2"/>
        <v>46100</v>
      </c>
      <c r="V7" s="120">
        <f t="shared" si="2"/>
        <v>46101</v>
      </c>
      <c r="W7" s="121">
        <f t="shared" si="2"/>
        <v>46102</v>
      </c>
      <c r="Y7" s="127">
        <f>COUNTIF(閉庁日[],A7)</f>
        <v>0</v>
      </c>
      <c r="Z7" s="127">
        <f>COUNTIF(閉庁日[],B7)</f>
        <v>1</v>
      </c>
      <c r="AA7" s="127">
        <f>COUNTIF(閉庁日[],C7)</f>
        <v>0</v>
      </c>
      <c r="AB7" s="127">
        <f>COUNTIF(閉庁日[],D7)</f>
        <v>0</v>
      </c>
      <c r="AC7" s="127">
        <f>COUNTIF(閉庁日[],E7)</f>
        <v>0</v>
      </c>
      <c r="AD7" s="127">
        <f>COUNTIF(閉庁日[],F7)</f>
        <v>0</v>
      </c>
      <c r="AE7" s="127">
        <f>COUNTIF(閉庁日[],G7)</f>
        <v>0</v>
      </c>
      <c r="AF7" s="128"/>
      <c r="AG7" s="127">
        <f>COUNTIF(閉庁日[],I7)</f>
        <v>0</v>
      </c>
      <c r="AH7" s="127">
        <f>COUNTIF(閉庁日[],J7)</f>
        <v>0</v>
      </c>
      <c r="AI7" s="127">
        <f>COUNTIF(閉庁日[],K7)</f>
        <v>0</v>
      </c>
      <c r="AJ7" s="127">
        <f>COUNTIF(閉庁日[],L7)</f>
        <v>0</v>
      </c>
      <c r="AK7" s="127">
        <f>COUNTIF(閉庁日[],M7)</f>
        <v>0</v>
      </c>
      <c r="AL7" s="127">
        <f>COUNTIF(閉庁日[],N7)</f>
        <v>0</v>
      </c>
      <c r="AM7" s="127">
        <f>COUNTIF(閉庁日[],O7)</f>
        <v>0</v>
      </c>
      <c r="AN7" s="128"/>
      <c r="AO7" s="127">
        <f>COUNTIF(閉庁日[],Q7)</f>
        <v>0</v>
      </c>
      <c r="AP7" s="127">
        <f>COUNTIF(閉庁日[],R7)</f>
        <v>0</v>
      </c>
      <c r="AQ7" s="127">
        <f>COUNTIF(閉庁日[],S7)</f>
        <v>0</v>
      </c>
      <c r="AR7" s="127">
        <f>COUNTIF(閉庁日[],T7)</f>
        <v>0</v>
      </c>
      <c r="AS7" s="127">
        <f>COUNTIF(閉庁日[],U7)</f>
        <v>0</v>
      </c>
      <c r="AT7" s="127">
        <f>COUNTIF(閉庁日[],V7)</f>
        <v>1</v>
      </c>
      <c r="AU7" s="127">
        <f>COUNTIF(閉庁日[],W7)</f>
        <v>0</v>
      </c>
    </row>
    <row r="8" spans="1:47" ht="15.95" customHeight="1" x14ac:dyDescent="0.2">
      <c r="A8" s="119">
        <f>G7+1</f>
        <v>46040</v>
      </c>
      <c r="B8" s="120">
        <f t="shared" si="0"/>
        <v>46041</v>
      </c>
      <c r="C8" s="120">
        <f t="shared" si="0"/>
        <v>46042</v>
      </c>
      <c r="D8" s="120">
        <f t="shared" si="0"/>
        <v>46043</v>
      </c>
      <c r="E8" s="120">
        <f t="shared" si="0"/>
        <v>46044</v>
      </c>
      <c r="F8" s="120">
        <f t="shared" si="0"/>
        <v>46045</v>
      </c>
      <c r="G8" s="121">
        <f t="shared" si="0"/>
        <v>46046</v>
      </c>
      <c r="H8" s="122"/>
      <c r="I8" s="119">
        <f>O7+1</f>
        <v>46075</v>
      </c>
      <c r="J8" s="120">
        <f t="shared" si="1"/>
        <v>46076</v>
      </c>
      <c r="K8" s="120">
        <f t="shared" si="1"/>
        <v>46077</v>
      </c>
      <c r="L8" s="120">
        <f t="shared" si="1"/>
        <v>46078</v>
      </c>
      <c r="M8" s="120">
        <f t="shared" si="1"/>
        <v>46079</v>
      </c>
      <c r="N8" s="120">
        <f t="shared" si="1"/>
        <v>46080</v>
      </c>
      <c r="O8" s="121">
        <f t="shared" si="1"/>
        <v>46081</v>
      </c>
      <c r="P8" s="122"/>
      <c r="Q8" s="119">
        <f>W7+1</f>
        <v>46103</v>
      </c>
      <c r="R8" s="120">
        <f t="shared" si="2"/>
        <v>46104</v>
      </c>
      <c r="S8" s="120">
        <f t="shared" si="2"/>
        <v>46105</v>
      </c>
      <c r="T8" s="120">
        <f t="shared" si="2"/>
        <v>46106</v>
      </c>
      <c r="U8" s="120">
        <f t="shared" si="2"/>
        <v>46107</v>
      </c>
      <c r="V8" s="120">
        <f t="shared" si="2"/>
        <v>46108</v>
      </c>
      <c r="W8" s="121">
        <f t="shared" si="2"/>
        <v>46109</v>
      </c>
      <c r="Y8" s="127">
        <f>COUNTIF(閉庁日[],A8)</f>
        <v>0</v>
      </c>
      <c r="Z8" s="127">
        <f>COUNTIF(閉庁日[],B8)</f>
        <v>0</v>
      </c>
      <c r="AA8" s="127">
        <f>COUNTIF(閉庁日[],C8)</f>
        <v>0</v>
      </c>
      <c r="AB8" s="127">
        <f>COUNTIF(閉庁日[],D8)</f>
        <v>0</v>
      </c>
      <c r="AC8" s="127">
        <f>COUNTIF(閉庁日[],E8)</f>
        <v>0</v>
      </c>
      <c r="AD8" s="127">
        <f>COUNTIF(閉庁日[],F8)</f>
        <v>0</v>
      </c>
      <c r="AE8" s="127">
        <f>COUNTIF(閉庁日[],G8)</f>
        <v>0</v>
      </c>
      <c r="AF8" s="128"/>
      <c r="AG8" s="127">
        <f>COUNTIF(閉庁日[],I8)</f>
        <v>0</v>
      </c>
      <c r="AH8" s="127">
        <f>COUNTIF(閉庁日[],J8)</f>
        <v>1</v>
      </c>
      <c r="AI8" s="127">
        <f>COUNTIF(閉庁日[],K8)</f>
        <v>0</v>
      </c>
      <c r="AJ8" s="127">
        <f>COUNTIF(閉庁日[],L8)</f>
        <v>0</v>
      </c>
      <c r="AK8" s="127">
        <f>COUNTIF(閉庁日[],M8)</f>
        <v>0</v>
      </c>
      <c r="AL8" s="127">
        <f>COUNTIF(閉庁日[],N8)</f>
        <v>0</v>
      </c>
      <c r="AM8" s="127">
        <f>COUNTIF(閉庁日[],O8)</f>
        <v>0</v>
      </c>
      <c r="AN8" s="128"/>
      <c r="AO8" s="127">
        <f>COUNTIF(閉庁日[],Q8)</f>
        <v>0</v>
      </c>
      <c r="AP8" s="127">
        <f>COUNTIF(閉庁日[],R8)</f>
        <v>0</v>
      </c>
      <c r="AQ8" s="127">
        <f>COUNTIF(閉庁日[],S8)</f>
        <v>0</v>
      </c>
      <c r="AR8" s="127">
        <f>COUNTIF(閉庁日[],T8)</f>
        <v>0</v>
      </c>
      <c r="AS8" s="127">
        <f>COUNTIF(閉庁日[],U8)</f>
        <v>0</v>
      </c>
      <c r="AT8" s="127">
        <f>COUNTIF(閉庁日[],V8)</f>
        <v>0</v>
      </c>
      <c r="AU8" s="127">
        <f>COUNTIF(閉庁日[],W8)</f>
        <v>0</v>
      </c>
    </row>
    <row r="9" spans="1:47" ht="15.95" customHeight="1" x14ac:dyDescent="0.2">
      <c r="A9" s="119">
        <f>IF(G8+1&lt;=$D3,G8+1,0)</f>
        <v>46047</v>
      </c>
      <c r="B9" s="120">
        <f t="shared" ref="B9:G9" si="3">IF(A9=0,0,IF(A9+1&lt;=$D3,A9+1,0))</f>
        <v>46048</v>
      </c>
      <c r="C9" s="120">
        <f t="shared" si="3"/>
        <v>46049</v>
      </c>
      <c r="D9" s="120">
        <f t="shared" si="3"/>
        <v>46050</v>
      </c>
      <c r="E9" s="120">
        <f t="shared" si="3"/>
        <v>46051</v>
      </c>
      <c r="F9" s="120">
        <f t="shared" si="3"/>
        <v>46052</v>
      </c>
      <c r="G9" s="121">
        <f t="shared" si="3"/>
        <v>46053</v>
      </c>
      <c r="H9" s="122"/>
      <c r="I9" s="119">
        <f>IF(O8+1&lt;=$L3,O8+1,0)</f>
        <v>0</v>
      </c>
      <c r="J9" s="120">
        <f t="shared" ref="J9:O9" si="4">IF(I9=0,0,IF(I9+1&lt;=$L3,I9+1,0))</f>
        <v>0</v>
      </c>
      <c r="K9" s="120">
        <f t="shared" si="4"/>
        <v>0</v>
      </c>
      <c r="L9" s="120">
        <f t="shared" si="4"/>
        <v>0</v>
      </c>
      <c r="M9" s="120">
        <f t="shared" si="4"/>
        <v>0</v>
      </c>
      <c r="N9" s="120">
        <f t="shared" si="4"/>
        <v>0</v>
      </c>
      <c r="O9" s="121">
        <f t="shared" si="4"/>
        <v>0</v>
      </c>
      <c r="P9" s="122"/>
      <c r="Q9" s="119">
        <f>IF(W8+1&lt;=$T3,W8+1,0)</f>
        <v>46110</v>
      </c>
      <c r="R9" s="120">
        <f t="shared" ref="R9:W9" si="5">IF(Q9=0,0,IF(Q9+1&lt;=$T3,Q9+1,0))</f>
        <v>46111</v>
      </c>
      <c r="S9" s="120">
        <f t="shared" si="5"/>
        <v>46112</v>
      </c>
      <c r="T9" s="120">
        <f t="shared" si="5"/>
        <v>0</v>
      </c>
      <c r="U9" s="120">
        <f t="shared" si="5"/>
        <v>0</v>
      </c>
      <c r="V9" s="120">
        <f t="shared" si="5"/>
        <v>0</v>
      </c>
      <c r="W9" s="121">
        <f t="shared" si="5"/>
        <v>0</v>
      </c>
      <c r="Y9" s="127">
        <f>COUNTIF(閉庁日[],A9)</f>
        <v>0</v>
      </c>
      <c r="Z9" s="127">
        <f>COUNTIF(閉庁日[],B9)</f>
        <v>0</v>
      </c>
      <c r="AA9" s="127">
        <f>COUNTIF(閉庁日[],C9)</f>
        <v>0</v>
      </c>
      <c r="AB9" s="127">
        <f>COUNTIF(閉庁日[],D9)</f>
        <v>0</v>
      </c>
      <c r="AC9" s="127">
        <f>COUNTIF(閉庁日[],E9)</f>
        <v>0</v>
      </c>
      <c r="AD9" s="127">
        <f>COUNTIF(閉庁日[],F9)</f>
        <v>0</v>
      </c>
      <c r="AE9" s="127">
        <f>COUNTIF(閉庁日[],G9)</f>
        <v>0</v>
      </c>
      <c r="AF9" s="128"/>
      <c r="AG9" s="127">
        <f>COUNTIF(閉庁日[],I9)</f>
        <v>0</v>
      </c>
      <c r="AH9" s="127">
        <f>COUNTIF(閉庁日[],J9)</f>
        <v>0</v>
      </c>
      <c r="AI9" s="127">
        <f>COUNTIF(閉庁日[],K9)</f>
        <v>0</v>
      </c>
      <c r="AJ9" s="127">
        <f>COUNTIF(閉庁日[],L9)</f>
        <v>0</v>
      </c>
      <c r="AK9" s="127">
        <f>COUNTIF(閉庁日[],M9)</f>
        <v>0</v>
      </c>
      <c r="AL9" s="127">
        <f>COUNTIF(閉庁日[],N9)</f>
        <v>0</v>
      </c>
      <c r="AM9" s="127">
        <f>COUNTIF(閉庁日[],O9)</f>
        <v>0</v>
      </c>
      <c r="AN9" s="128"/>
      <c r="AO9" s="127">
        <f>COUNTIF(閉庁日[],Q9)</f>
        <v>0</v>
      </c>
      <c r="AP9" s="127">
        <f>COUNTIF(閉庁日[],R9)</f>
        <v>0</v>
      </c>
      <c r="AQ9" s="127">
        <f>COUNTIF(閉庁日[],S9)</f>
        <v>0</v>
      </c>
      <c r="AR9" s="127">
        <f>COUNTIF(閉庁日[],T9)</f>
        <v>0</v>
      </c>
      <c r="AS9" s="127">
        <f>COUNTIF(閉庁日[],U9)</f>
        <v>0</v>
      </c>
      <c r="AT9" s="127">
        <f>COUNTIF(閉庁日[],V9)</f>
        <v>0</v>
      </c>
      <c r="AU9" s="127">
        <f>COUNTIF(閉庁日[],W9)</f>
        <v>0</v>
      </c>
    </row>
    <row r="10" spans="1:47" ht="15.95" customHeight="1" x14ac:dyDescent="0.2">
      <c r="A10" s="119">
        <f>IF(G9=0,0,IF(G9+1&lt;=$D3,G9+1,0))</f>
        <v>0</v>
      </c>
      <c r="B10" s="120">
        <f t="shared" ref="B10:G10" si="6">IF(A10=0,0,IF(A10+1&lt;=$D3,A10+1,0))</f>
        <v>0</v>
      </c>
      <c r="C10" s="120">
        <f t="shared" si="6"/>
        <v>0</v>
      </c>
      <c r="D10" s="120">
        <f t="shared" si="6"/>
        <v>0</v>
      </c>
      <c r="E10" s="120">
        <f t="shared" si="6"/>
        <v>0</v>
      </c>
      <c r="F10" s="120">
        <f t="shared" si="6"/>
        <v>0</v>
      </c>
      <c r="G10" s="121">
        <f t="shared" si="6"/>
        <v>0</v>
      </c>
      <c r="H10" s="122"/>
      <c r="I10" s="119">
        <f>IF(O9=0,0,IF(O9+1&lt;=$L3,O9+1,0))</f>
        <v>0</v>
      </c>
      <c r="J10" s="120">
        <f t="shared" ref="J10:O10" si="7">IF(I10=0,0,IF(I10+1&lt;=$L3,I10+1,0))</f>
        <v>0</v>
      </c>
      <c r="K10" s="120">
        <f t="shared" si="7"/>
        <v>0</v>
      </c>
      <c r="L10" s="120">
        <f t="shared" si="7"/>
        <v>0</v>
      </c>
      <c r="M10" s="120">
        <f t="shared" si="7"/>
        <v>0</v>
      </c>
      <c r="N10" s="120">
        <f t="shared" si="7"/>
        <v>0</v>
      </c>
      <c r="O10" s="121">
        <f t="shared" si="7"/>
        <v>0</v>
      </c>
      <c r="P10" s="122"/>
      <c r="Q10" s="119">
        <f>IF(W9=0,0,IF(W9+1&lt;=$T3,W9+1,0))</f>
        <v>0</v>
      </c>
      <c r="R10" s="120">
        <f t="shared" ref="R10:W10" si="8">IF(Q10=0,0,IF(Q10+1&lt;=$T3,Q10+1,0))</f>
        <v>0</v>
      </c>
      <c r="S10" s="120">
        <f t="shared" si="8"/>
        <v>0</v>
      </c>
      <c r="T10" s="120">
        <f t="shared" si="8"/>
        <v>0</v>
      </c>
      <c r="U10" s="120">
        <f t="shared" si="8"/>
        <v>0</v>
      </c>
      <c r="V10" s="120">
        <f t="shared" si="8"/>
        <v>0</v>
      </c>
      <c r="W10" s="121">
        <f t="shared" si="8"/>
        <v>0</v>
      </c>
      <c r="Y10" s="127">
        <f>COUNTIF(閉庁日[],A10)</f>
        <v>0</v>
      </c>
      <c r="Z10" s="127">
        <f>COUNTIF(閉庁日[],B10)</f>
        <v>0</v>
      </c>
      <c r="AA10" s="127">
        <f>COUNTIF(閉庁日[],C10)</f>
        <v>0</v>
      </c>
      <c r="AB10" s="127">
        <f>COUNTIF(閉庁日[],D10)</f>
        <v>0</v>
      </c>
      <c r="AC10" s="127">
        <f>COUNTIF(閉庁日[],E10)</f>
        <v>0</v>
      </c>
      <c r="AD10" s="127">
        <f>COUNTIF(閉庁日[],F10)</f>
        <v>0</v>
      </c>
      <c r="AE10" s="127">
        <f>COUNTIF(閉庁日[],G10)</f>
        <v>0</v>
      </c>
      <c r="AF10" s="128"/>
      <c r="AG10" s="127">
        <f>COUNTIF(閉庁日[],I10)</f>
        <v>0</v>
      </c>
      <c r="AH10" s="127">
        <f>COUNTIF(閉庁日[],J10)</f>
        <v>0</v>
      </c>
      <c r="AI10" s="127">
        <f>COUNTIF(閉庁日[],K10)</f>
        <v>0</v>
      </c>
      <c r="AJ10" s="127">
        <f>COUNTIF(閉庁日[],L10)</f>
        <v>0</v>
      </c>
      <c r="AK10" s="127">
        <f>COUNTIF(閉庁日[],M10)</f>
        <v>0</v>
      </c>
      <c r="AL10" s="127">
        <f>COUNTIF(閉庁日[],N10)</f>
        <v>0</v>
      </c>
      <c r="AM10" s="127">
        <f>COUNTIF(閉庁日[],O10)</f>
        <v>0</v>
      </c>
      <c r="AN10" s="128"/>
      <c r="AO10" s="127">
        <f>COUNTIF(閉庁日[],Q10)</f>
        <v>0</v>
      </c>
      <c r="AP10" s="127">
        <f>COUNTIF(閉庁日[],R10)</f>
        <v>0</v>
      </c>
      <c r="AQ10" s="127">
        <f>COUNTIF(閉庁日[],S10)</f>
        <v>0</v>
      </c>
      <c r="AR10" s="127">
        <f>COUNTIF(閉庁日[],T10)</f>
        <v>0</v>
      </c>
      <c r="AS10" s="127">
        <f>COUNTIF(閉庁日[],U10)</f>
        <v>0</v>
      </c>
      <c r="AT10" s="127">
        <f>COUNTIF(閉庁日[],V10)</f>
        <v>0</v>
      </c>
      <c r="AU10" s="127">
        <f>COUNTIF(閉庁日[],W10)</f>
        <v>0</v>
      </c>
    </row>
    <row r="12" spans="1:47" ht="15.95" customHeight="1" x14ac:dyDescent="0.2">
      <c r="A12" s="168">
        <f>EDATE(Q2,1)</f>
        <v>46113</v>
      </c>
      <c r="B12" s="168"/>
      <c r="C12" s="168"/>
      <c r="D12" s="168"/>
      <c r="E12" s="168"/>
      <c r="F12" s="168"/>
      <c r="G12" s="168"/>
      <c r="I12" s="168">
        <f>EDATE(A12,1)</f>
        <v>46143</v>
      </c>
      <c r="J12" s="168"/>
      <c r="K12" s="168"/>
      <c r="L12" s="168"/>
      <c r="M12" s="168"/>
      <c r="N12" s="168"/>
      <c r="O12" s="168"/>
      <c r="Q12" s="168">
        <f>EDATE(I12,1)</f>
        <v>46174</v>
      </c>
      <c r="R12" s="168"/>
      <c r="S12" s="168"/>
      <c r="T12" s="168"/>
      <c r="U12" s="168"/>
      <c r="V12" s="168"/>
      <c r="W12" s="168"/>
      <c r="Y12" s="169"/>
      <c r="Z12" s="169"/>
      <c r="AA12" s="169"/>
      <c r="AB12" s="169"/>
      <c r="AC12" s="169"/>
      <c r="AD12" s="169"/>
      <c r="AE12" s="169"/>
      <c r="AG12" s="169"/>
      <c r="AH12" s="169"/>
      <c r="AI12" s="169"/>
      <c r="AJ12" s="169"/>
      <c r="AK12" s="169"/>
      <c r="AL12" s="169"/>
      <c r="AM12" s="169"/>
      <c r="AO12" s="169"/>
      <c r="AP12" s="169"/>
      <c r="AQ12" s="169"/>
      <c r="AR12" s="169"/>
      <c r="AS12" s="169"/>
      <c r="AT12" s="169"/>
      <c r="AU12" s="169"/>
    </row>
    <row r="13" spans="1:47" ht="15.95" hidden="1" customHeight="1" x14ac:dyDescent="0.2">
      <c r="A13" s="115">
        <f>WEEKDAY(A12,1)</f>
        <v>4</v>
      </c>
      <c r="B13" s="115"/>
      <c r="C13" s="115"/>
      <c r="D13" s="170">
        <f>EOMONTH(A12,0)</f>
        <v>46142</v>
      </c>
      <c r="E13" s="170"/>
      <c r="F13" s="170"/>
      <c r="G13" s="170"/>
      <c r="I13" s="115">
        <f>WEEKDAY(I12,1)</f>
        <v>6</v>
      </c>
      <c r="J13" s="115"/>
      <c r="K13" s="115"/>
      <c r="L13" s="170">
        <f>EOMONTH(I12,0)</f>
        <v>46173</v>
      </c>
      <c r="M13" s="170"/>
      <c r="N13" s="170"/>
      <c r="O13" s="170"/>
      <c r="Q13" s="115">
        <f>WEEKDAY(Q12,1)</f>
        <v>2</v>
      </c>
      <c r="R13" s="115"/>
      <c r="S13" s="115"/>
      <c r="T13" s="170">
        <f>EOMONTH(Q12,0)</f>
        <v>46203</v>
      </c>
      <c r="U13" s="170"/>
      <c r="V13" s="170"/>
      <c r="W13" s="170"/>
      <c r="Y13" s="125"/>
      <c r="Z13" s="125"/>
      <c r="AA13" s="125"/>
      <c r="AB13" s="171"/>
      <c r="AC13" s="171"/>
      <c r="AD13" s="171"/>
      <c r="AE13" s="171"/>
      <c r="AG13" s="125"/>
      <c r="AH13" s="125"/>
      <c r="AI13" s="125"/>
      <c r="AJ13" s="171"/>
      <c r="AK13" s="171"/>
      <c r="AL13" s="171"/>
      <c r="AM13" s="171"/>
      <c r="AO13" s="125"/>
      <c r="AP13" s="125"/>
      <c r="AQ13" s="125"/>
      <c r="AR13" s="171"/>
      <c r="AS13" s="171"/>
      <c r="AT13" s="171"/>
      <c r="AU13" s="171"/>
    </row>
    <row r="14" spans="1:47" ht="15.95" customHeight="1" x14ac:dyDescent="0.2">
      <c r="A14" s="116" t="s">
        <v>128</v>
      </c>
      <c r="B14" s="117" t="s">
        <v>129</v>
      </c>
      <c r="C14" s="117" t="s">
        <v>130</v>
      </c>
      <c r="D14" s="117" t="s">
        <v>131</v>
      </c>
      <c r="E14" s="117" t="s">
        <v>130</v>
      </c>
      <c r="F14" s="117" t="s">
        <v>132</v>
      </c>
      <c r="G14" s="118" t="s">
        <v>128</v>
      </c>
      <c r="I14" s="116" t="s">
        <v>128</v>
      </c>
      <c r="J14" s="117" t="s">
        <v>129</v>
      </c>
      <c r="K14" s="117" t="s">
        <v>130</v>
      </c>
      <c r="L14" s="117" t="s">
        <v>131</v>
      </c>
      <c r="M14" s="117" t="s">
        <v>130</v>
      </c>
      <c r="N14" s="117" t="s">
        <v>132</v>
      </c>
      <c r="O14" s="118" t="s">
        <v>128</v>
      </c>
      <c r="Q14" s="116" t="s">
        <v>128</v>
      </c>
      <c r="R14" s="117" t="s">
        <v>129</v>
      </c>
      <c r="S14" s="117" t="s">
        <v>130</v>
      </c>
      <c r="T14" s="117" t="s">
        <v>131</v>
      </c>
      <c r="U14" s="117" t="s">
        <v>130</v>
      </c>
      <c r="V14" s="117" t="s">
        <v>132</v>
      </c>
      <c r="W14" s="118" t="s">
        <v>128</v>
      </c>
      <c r="Y14" s="126"/>
      <c r="Z14" s="126"/>
      <c r="AA14" s="126"/>
      <c r="AB14" s="126"/>
      <c r="AC14" s="126"/>
      <c r="AD14" s="126"/>
      <c r="AE14" s="126"/>
      <c r="AG14" s="126"/>
      <c r="AH14" s="126"/>
      <c r="AI14" s="126"/>
      <c r="AJ14" s="126"/>
      <c r="AK14" s="126"/>
      <c r="AL14" s="126"/>
      <c r="AM14" s="126"/>
      <c r="AO14" s="126"/>
      <c r="AP14" s="126"/>
      <c r="AQ14" s="126"/>
      <c r="AR14" s="126"/>
      <c r="AS14" s="126"/>
      <c r="AT14" s="126"/>
      <c r="AU14" s="126"/>
    </row>
    <row r="15" spans="1:47" ht="15.95" customHeight="1" x14ac:dyDescent="0.2">
      <c r="A15" s="119">
        <f>IF($A13=1,$A12,0)</f>
        <v>0</v>
      </c>
      <c r="B15" s="120">
        <f>IF($A13=2,$A12,IF(A15&lt;&gt;0,A15+1,0))</f>
        <v>0</v>
      </c>
      <c r="C15" s="120">
        <f>IF($A13=3,$A12,IF(B15&lt;&gt;0,B15+1,0))</f>
        <v>0</v>
      </c>
      <c r="D15" s="120">
        <f>IF($A13=4,$A12,IF(C15&lt;&gt;0,C15+1,0))</f>
        <v>46113</v>
      </c>
      <c r="E15" s="120">
        <f>IF($A13=5,$A12,IF(D15&lt;&gt;0,D15+1,0))</f>
        <v>46114</v>
      </c>
      <c r="F15" s="120">
        <f>IF($A13=6,$A12,IF(E15&lt;&gt;0,E15+1,0))</f>
        <v>46115</v>
      </c>
      <c r="G15" s="121">
        <f>IF($A13=7,$A12,IF(F15&lt;&gt;0,F15+1,0))</f>
        <v>46116</v>
      </c>
      <c r="H15" s="122"/>
      <c r="I15" s="119">
        <f>IF($I13=1,$I12,0)</f>
        <v>0</v>
      </c>
      <c r="J15" s="120">
        <f>IF($I13=2,$I12,IF(I15&lt;&gt;0,I15+1,0))</f>
        <v>0</v>
      </c>
      <c r="K15" s="120">
        <f>IF($I13=3,$I12,IF(J15&lt;&gt;0,J15+1,0))</f>
        <v>0</v>
      </c>
      <c r="L15" s="120">
        <f>IF($I13=4,$I12,IF(K15&lt;&gt;0,K15+1,0))</f>
        <v>0</v>
      </c>
      <c r="M15" s="120">
        <f>IF($I13=5,$I12,IF(L15&lt;&gt;0,L15+1,0))</f>
        <v>0</v>
      </c>
      <c r="N15" s="120">
        <f>IF($I13=6,$I12,IF(M15&lt;&gt;0,M15+1,0))</f>
        <v>46143</v>
      </c>
      <c r="O15" s="121">
        <f>IF($I13=7,$I12,IF(N15&lt;&gt;0,N15+1,0))</f>
        <v>46144</v>
      </c>
      <c r="P15" s="122"/>
      <c r="Q15" s="119">
        <f>IF($Q13=1,$Q12,0)</f>
        <v>0</v>
      </c>
      <c r="R15" s="120">
        <f>IF($Q13=2,$Q12,IF(Q15&lt;&gt;0,Q15+1,0))</f>
        <v>46174</v>
      </c>
      <c r="S15" s="120">
        <f>IF($Q13=3,$Q12,IF(R15&lt;&gt;0,R15+1,0))</f>
        <v>46175</v>
      </c>
      <c r="T15" s="120">
        <f>IF($Q13=4,$Q12,IF(S15&lt;&gt;0,S15+1,0))</f>
        <v>46176</v>
      </c>
      <c r="U15" s="120">
        <f>IF($Q13=5,$Q12,IF(T15&lt;&gt;0,T15+1,0))</f>
        <v>46177</v>
      </c>
      <c r="V15" s="120">
        <f>IF($Q13=6,$Q12,IF(U15&lt;&gt;0,U15+1,0))</f>
        <v>46178</v>
      </c>
      <c r="W15" s="121">
        <f>IF($Q13=7,$Q12,IF(V15&lt;&gt;0,V15+1,0))</f>
        <v>46179</v>
      </c>
      <c r="Y15" s="127">
        <f>COUNTIF(閉庁日[],A15)</f>
        <v>0</v>
      </c>
      <c r="Z15" s="127">
        <f>COUNTIF(閉庁日[],B15)</f>
        <v>0</v>
      </c>
      <c r="AA15" s="127">
        <f>COUNTIF(閉庁日[],C15)</f>
        <v>0</v>
      </c>
      <c r="AB15" s="127">
        <f>COUNTIF(閉庁日[],D15)</f>
        <v>0</v>
      </c>
      <c r="AC15" s="127">
        <f>COUNTIF(閉庁日[],E15)</f>
        <v>0</v>
      </c>
      <c r="AD15" s="127">
        <f>COUNTIF(閉庁日[],F15)</f>
        <v>0</v>
      </c>
      <c r="AE15" s="127">
        <f>COUNTIF(閉庁日[],G15)</f>
        <v>0</v>
      </c>
      <c r="AF15" s="128"/>
      <c r="AG15" s="127">
        <f>COUNTIF(閉庁日[],I15)</f>
        <v>0</v>
      </c>
      <c r="AH15" s="127">
        <f>COUNTIF(閉庁日[],J15)</f>
        <v>0</v>
      </c>
      <c r="AI15" s="127">
        <f>COUNTIF(閉庁日[],K15)</f>
        <v>0</v>
      </c>
      <c r="AJ15" s="127">
        <f>COUNTIF(閉庁日[],L15)</f>
        <v>0</v>
      </c>
      <c r="AK15" s="127">
        <f>COUNTIF(閉庁日[],M15)</f>
        <v>0</v>
      </c>
      <c r="AL15" s="127">
        <f>COUNTIF(閉庁日[],N15)</f>
        <v>0</v>
      </c>
      <c r="AM15" s="127">
        <f>COUNTIF(閉庁日[],O15)</f>
        <v>0</v>
      </c>
      <c r="AN15" s="128"/>
      <c r="AO15" s="127">
        <f>COUNTIF(閉庁日[],Q15)</f>
        <v>0</v>
      </c>
      <c r="AP15" s="127">
        <f>COUNTIF(閉庁日[],R15)</f>
        <v>0</v>
      </c>
      <c r="AQ15" s="127">
        <f>COUNTIF(閉庁日[],S15)</f>
        <v>0</v>
      </c>
      <c r="AR15" s="127">
        <f>COUNTIF(閉庁日[],T15)</f>
        <v>0</v>
      </c>
      <c r="AS15" s="127">
        <f>COUNTIF(閉庁日[],U15)</f>
        <v>0</v>
      </c>
      <c r="AT15" s="127">
        <f>COUNTIF(閉庁日[],V15)</f>
        <v>0</v>
      </c>
      <c r="AU15" s="127">
        <f>COUNTIF(閉庁日[],W15)</f>
        <v>0</v>
      </c>
    </row>
    <row r="16" spans="1:47" ht="15.95" customHeight="1" x14ac:dyDescent="0.2">
      <c r="A16" s="119">
        <f>G15+1</f>
        <v>46117</v>
      </c>
      <c r="B16" s="120">
        <f t="shared" ref="B16:G18" si="9">A16+1</f>
        <v>46118</v>
      </c>
      <c r="C16" s="120">
        <f t="shared" si="9"/>
        <v>46119</v>
      </c>
      <c r="D16" s="120">
        <f t="shared" si="9"/>
        <v>46120</v>
      </c>
      <c r="E16" s="120">
        <f t="shared" si="9"/>
        <v>46121</v>
      </c>
      <c r="F16" s="120">
        <f t="shared" si="9"/>
        <v>46122</v>
      </c>
      <c r="G16" s="121">
        <f t="shared" si="9"/>
        <v>46123</v>
      </c>
      <c r="H16" s="122"/>
      <c r="I16" s="119">
        <f>O15+1</f>
        <v>46145</v>
      </c>
      <c r="J16" s="120">
        <f t="shared" ref="J16:O18" si="10">I16+1</f>
        <v>46146</v>
      </c>
      <c r="K16" s="120">
        <f t="shared" si="10"/>
        <v>46147</v>
      </c>
      <c r="L16" s="120">
        <f t="shared" si="10"/>
        <v>46148</v>
      </c>
      <c r="M16" s="120">
        <f t="shared" si="10"/>
        <v>46149</v>
      </c>
      <c r="N16" s="120">
        <f t="shared" si="10"/>
        <v>46150</v>
      </c>
      <c r="O16" s="121">
        <f t="shared" si="10"/>
        <v>46151</v>
      </c>
      <c r="P16" s="122"/>
      <c r="Q16" s="119">
        <f>W15+1</f>
        <v>46180</v>
      </c>
      <c r="R16" s="120">
        <f t="shared" ref="R16:W18" si="11">Q16+1</f>
        <v>46181</v>
      </c>
      <c r="S16" s="120">
        <f t="shared" si="11"/>
        <v>46182</v>
      </c>
      <c r="T16" s="120">
        <f t="shared" si="11"/>
        <v>46183</v>
      </c>
      <c r="U16" s="120">
        <f t="shared" si="11"/>
        <v>46184</v>
      </c>
      <c r="V16" s="120">
        <f t="shared" si="11"/>
        <v>46185</v>
      </c>
      <c r="W16" s="121">
        <f t="shared" si="11"/>
        <v>46186</v>
      </c>
      <c r="Y16" s="127">
        <f>COUNTIF(閉庁日[],A16)</f>
        <v>0</v>
      </c>
      <c r="Z16" s="127">
        <f>COUNTIF(閉庁日[],B16)</f>
        <v>0</v>
      </c>
      <c r="AA16" s="127">
        <f>COUNTIF(閉庁日[],C16)</f>
        <v>0</v>
      </c>
      <c r="AB16" s="127">
        <f>COUNTIF(閉庁日[],D16)</f>
        <v>0</v>
      </c>
      <c r="AC16" s="127">
        <f>COUNTIF(閉庁日[],E16)</f>
        <v>0</v>
      </c>
      <c r="AD16" s="127">
        <f>COUNTIF(閉庁日[],F16)</f>
        <v>0</v>
      </c>
      <c r="AE16" s="127">
        <f>COUNTIF(閉庁日[],G16)</f>
        <v>0</v>
      </c>
      <c r="AF16" s="128"/>
      <c r="AG16" s="127">
        <f>COUNTIF(閉庁日[],I16)</f>
        <v>1</v>
      </c>
      <c r="AH16" s="127">
        <f>COUNTIF(閉庁日[],J16)</f>
        <v>1</v>
      </c>
      <c r="AI16" s="127">
        <f>COUNTIF(閉庁日[],K16)</f>
        <v>1</v>
      </c>
      <c r="AJ16" s="127">
        <f>COUNTIF(閉庁日[],L16)</f>
        <v>1</v>
      </c>
      <c r="AK16" s="127">
        <f>COUNTIF(閉庁日[],M16)</f>
        <v>0</v>
      </c>
      <c r="AL16" s="127">
        <f>COUNTIF(閉庁日[],N16)</f>
        <v>0</v>
      </c>
      <c r="AM16" s="127">
        <f>COUNTIF(閉庁日[],O16)</f>
        <v>0</v>
      </c>
      <c r="AN16" s="128"/>
      <c r="AO16" s="127">
        <f>COUNTIF(閉庁日[],Q16)</f>
        <v>0</v>
      </c>
      <c r="AP16" s="127">
        <f>COUNTIF(閉庁日[],R16)</f>
        <v>0</v>
      </c>
      <c r="AQ16" s="127">
        <f>COUNTIF(閉庁日[],S16)</f>
        <v>0</v>
      </c>
      <c r="AR16" s="127">
        <f>COUNTIF(閉庁日[],T16)</f>
        <v>0</v>
      </c>
      <c r="AS16" s="127">
        <f>COUNTIF(閉庁日[],U16)</f>
        <v>0</v>
      </c>
      <c r="AT16" s="127">
        <f>COUNTIF(閉庁日[],V16)</f>
        <v>0</v>
      </c>
      <c r="AU16" s="127">
        <f>COUNTIF(閉庁日[],W16)</f>
        <v>0</v>
      </c>
    </row>
    <row r="17" spans="1:47" ht="15.95" customHeight="1" x14ac:dyDescent="0.2">
      <c r="A17" s="119">
        <f>G16+1</f>
        <v>46124</v>
      </c>
      <c r="B17" s="120">
        <f t="shared" si="9"/>
        <v>46125</v>
      </c>
      <c r="C17" s="120">
        <f t="shared" si="9"/>
        <v>46126</v>
      </c>
      <c r="D17" s="120">
        <f t="shared" si="9"/>
        <v>46127</v>
      </c>
      <c r="E17" s="120">
        <f t="shared" si="9"/>
        <v>46128</v>
      </c>
      <c r="F17" s="120">
        <f t="shared" si="9"/>
        <v>46129</v>
      </c>
      <c r="G17" s="121">
        <f t="shared" si="9"/>
        <v>46130</v>
      </c>
      <c r="H17" s="122"/>
      <c r="I17" s="119">
        <f>O16+1</f>
        <v>46152</v>
      </c>
      <c r="J17" s="120">
        <f t="shared" si="10"/>
        <v>46153</v>
      </c>
      <c r="K17" s="120">
        <f t="shared" si="10"/>
        <v>46154</v>
      </c>
      <c r="L17" s="120">
        <f t="shared" si="10"/>
        <v>46155</v>
      </c>
      <c r="M17" s="120">
        <f t="shared" si="10"/>
        <v>46156</v>
      </c>
      <c r="N17" s="120">
        <f t="shared" si="10"/>
        <v>46157</v>
      </c>
      <c r="O17" s="121">
        <f t="shared" si="10"/>
        <v>46158</v>
      </c>
      <c r="P17" s="122"/>
      <c r="Q17" s="119">
        <f>W16+1</f>
        <v>46187</v>
      </c>
      <c r="R17" s="120">
        <f t="shared" si="11"/>
        <v>46188</v>
      </c>
      <c r="S17" s="120">
        <f t="shared" si="11"/>
        <v>46189</v>
      </c>
      <c r="T17" s="120">
        <f t="shared" si="11"/>
        <v>46190</v>
      </c>
      <c r="U17" s="120">
        <f t="shared" si="11"/>
        <v>46191</v>
      </c>
      <c r="V17" s="120">
        <f t="shared" si="11"/>
        <v>46192</v>
      </c>
      <c r="W17" s="121">
        <f t="shared" si="11"/>
        <v>46193</v>
      </c>
      <c r="Y17" s="127">
        <f>COUNTIF(閉庁日[],A17)</f>
        <v>0</v>
      </c>
      <c r="Z17" s="127">
        <f>COUNTIF(閉庁日[],B17)</f>
        <v>0</v>
      </c>
      <c r="AA17" s="127">
        <f>COUNTIF(閉庁日[],C17)</f>
        <v>0</v>
      </c>
      <c r="AB17" s="127">
        <f>COUNTIF(閉庁日[],D17)</f>
        <v>0</v>
      </c>
      <c r="AC17" s="127">
        <f>COUNTIF(閉庁日[],E17)</f>
        <v>0</v>
      </c>
      <c r="AD17" s="127">
        <f>COUNTIF(閉庁日[],F17)</f>
        <v>0</v>
      </c>
      <c r="AE17" s="127">
        <f>COUNTIF(閉庁日[],G17)</f>
        <v>0</v>
      </c>
      <c r="AF17" s="128"/>
      <c r="AG17" s="127">
        <f>COUNTIF(閉庁日[],I17)</f>
        <v>0</v>
      </c>
      <c r="AH17" s="127">
        <f>COUNTIF(閉庁日[],J17)</f>
        <v>0</v>
      </c>
      <c r="AI17" s="127">
        <f>COUNTIF(閉庁日[],K17)</f>
        <v>0</v>
      </c>
      <c r="AJ17" s="127">
        <f>COUNTIF(閉庁日[],L17)</f>
        <v>0</v>
      </c>
      <c r="AK17" s="127">
        <f>COUNTIF(閉庁日[],M17)</f>
        <v>0</v>
      </c>
      <c r="AL17" s="127">
        <f>COUNTIF(閉庁日[],N17)</f>
        <v>0</v>
      </c>
      <c r="AM17" s="127">
        <f>COUNTIF(閉庁日[],O17)</f>
        <v>0</v>
      </c>
      <c r="AN17" s="128"/>
      <c r="AO17" s="127">
        <f>COUNTIF(閉庁日[],Q17)</f>
        <v>0</v>
      </c>
      <c r="AP17" s="127">
        <f>COUNTIF(閉庁日[],R17)</f>
        <v>0</v>
      </c>
      <c r="AQ17" s="127">
        <f>COUNTIF(閉庁日[],S17)</f>
        <v>0</v>
      </c>
      <c r="AR17" s="127">
        <f>COUNTIF(閉庁日[],T17)</f>
        <v>0</v>
      </c>
      <c r="AS17" s="127">
        <f>COUNTIF(閉庁日[],U17)</f>
        <v>0</v>
      </c>
      <c r="AT17" s="127">
        <f>COUNTIF(閉庁日[],V17)</f>
        <v>0</v>
      </c>
      <c r="AU17" s="127">
        <f>COUNTIF(閉庁日[],W17)</f>
        <v>0</v>
      </c>
    </row>
    <row r="18" spans="1:47" ht="15.95" customHeight="1" x14ac:dyDescent="0.2">
      <c r="A18" s="119">
        <f>G17+1</f>
        <v>46131</v>
      </c>
      <c r="B18" s="120">
        <f t="shared" si="9"/>
        <v>46132</v>
      </c>
      <c r="C18" s="120">
        <f t="shared" si="9"/>
        <v>46133</v>
      </c>
      <c r="D18" s="120">
        <f t="shared" si="9"/>
        <v>46134</v>
      </c>
      <c r="E18" s="120">
        <f t="shared" si="9"/>
        <v>46135</v>
      </c>
      <c r="F18" s="120">
        <f t="shared" si="9"/>
        <v>46136</v>
      </c>
      <c r="G18" s="121">
        <f t="shared" si="9"/>
        <v>46137</v>
      </c>
      <c r="H18" s="122"/>
      <c r="I18" s="119">
        <f>O17+1</f>
        <v>46159</v>
      </c>
      <c r="J18" s="120">
        <f t="shared" si="10"/>
        <v>46160</v>
      </c>
      <c r="K18" s="120">
        <f t="shared" si="10"/>
        <v>46161</v>
      </c>
      <c r="L18" s="120">
        <f t="shared" si="10"/>
        <v>46162</v>
      </c>
      <c r="M18" s="120">
        <f t="shared" si="10"/>
        <v>46163</v>
      </c>
      <c r="N18" s="120">
        <f t="shared" si="10"/>
        <v>46164</v>
      </c>
      <c r="O18" s="121">
        <f t="shared" si="10"/>
        <v>46165</v>
      </c>
      <c r="P18" s="122"/>
      <c r="Q18" s="119">
        <f>W17+1</f>
        <v>46194</v>
      </c>
      <c r="R18" s="120">
        <f t="shared" si="11"/>
        <v>46195</v>
      </c>
      <c r="S18" s="120">
        <f t="shared" si="11"/>
        <v>46196</v>
      </c>
      <c r="T18" s="120">
        <f t="shared" si="11"/>
        <v>46197</v>
      </c>
      <c r="U18" s="120">
        <f t="shared" si="11"/>
        <v>46198</v>
      </c>
      <c r="V18" s="120">
        <f t="shared" si="11"/>
        <v>46199</v>
      </c>
      <c r="W18" s="121">
        <f t="shared" si="11"/>
        <v>46200</v>
      </c>
      <c r="Y18" s="127">
        <f>COUNTIF(閉庁日[],A18)</f>
        <v>0</v>
      </c>
      <c r="Z18" s="127">
        <f>COUNTIF(閉庁日[],B18)</f>
        <v>0</v>
      </c>
      <c r="AA18" s="127">
        <f>COUNTIF(閉庁日[],C18)</f>
        <v>0</v>
      </c>
      <c r="AB18" s="127">
        <f>COUNTIF(閉庁日[],D18)</f>
        <v>0</v>
      </c>
      <c r="AC18" s="127">
        <f>COUNTIF(閉庁日[],E18)</f>
        <v>0</v>
      </c>
      <c r="AD18" s="127">
        <f>COUNTIF(閉庁日[],F18)</f>
        <v>0</v>
      </c>
      <c r="AE18" s="127">
        <f>COUNTIF(閉庁日[],G18)</f>
        <v>0</v>
      </c>
      <c r="AF18" s="128"/>
      <c r="AG18" s="127">
        <f>COUNTIF(閉庁日[],I18)</f>
        <v>0</v>
      </c>
      <c r="AH18" s="127">
        <f>COUNTIF(閉庁日[],J18)</f>
        <v>0</v>
      </c>
      <c r="AI18" s="127">
        <f>COUNTIF(閉庁日[],K18)</f>
        <v>0</v>
      </c>
      <c r="AJ18" s="127">
        <f>COUNTIF(閉庁日[],L18)</f>
        <v>0</v>
      </c>
      <c r="AK18" s="127">
        <f>COUNTIF(閉庁日[],M18)</f>
        <v>0</v>
      </c>
      <c r="AL18" s="127">
        <f>COUNTIF(閉庁日[],N18)</f>
        <v>0</v>
      </c>
      <c r="AM18" s="127">
        <f>COUNTIF(閉庁日[],O18)</f>
        <v>0</v>
      </c>
      <c r="AN18" s="128"/>
      <c r="AO18" s="127">
        <f>COUNTIF(閉庁日[],Q18)</f>
        <v>0</v>
      </c>
      <c r="AP18" s="127">
        <f>COUNTIF(閉庁日[],R18)</f>
        <v>0</v>
      </c>
      <c r="AQ18" s="127">
        <f>COUNTIF(閉庁日[],S18)</f>
        <v>0</v>
      </c>
      <c r="AR18" s="127">
        <f>COUNTIF(閉庁日[],T18)</f>
        <v>0</v>
      </c>
      <c r="AS18" s="127">
        <f>COUNTIF(閉庁日[],U18)</f>
        <v>0</v>
      </c>
      <c r="AT18" s="127">
        <f>COUNTIF(閉庁日[],V18)</f>
        <v>0</v>
      </c>
      <c r="AU18" s="127">
        <f>COUNTIF(閉庁日[],W18)</f>
        <v>0</v>
      </c>
    </row>
    <row r="19" spans="1:47" ht="15.95" customHeight="1" x14ac:dyDescent="0.2">
      <c r="A19" s="119">
        <f>IF(G18+1&lt;=$D13,G18+1,0)</f>
        <v>46138</v>
      </c>
      <c r="B19" s="120">
        <f t="shared" ref="B19:G19" si="12">IF(A19=0,0,IF(A19+1&lt;=$D13,A19+1,0))</f>
        <v>46139</v>
      </c>
      <c r="C19" s="120">
        <f t="shared" si="12"/>
        <v>46140</v>
      </c>
      <c r="D19" s="120">
        <f t="shared" si="12"/>
        <v>46141</v>
      </c>
      <c r="E19" s="120">
        <f t="shared" si="12"/>
        <v>46142</v>
      </c>
      <c r="F19" s="120">
        <f t="shared" si="12"/>
        <v>0</v>
      </c>
      <c r="G19" s="121">
        <f t="shared" si="12"/>
        <v>0</v>
      </c>
      <c r="H19" s="122"/>
      <c r="I19" s="119">
        <f>IF(O18+1&lt;=$L13,O18+1,0)</f>
        <v>46166</v>
      </c>
      <c r="J19" s="120">
        <f t="shared" ref="J19:O19" si="13">IF(I19=0,0,IF(I19+1&lt;=$L13,I19+1,0))</f>
        <v>46167</v>
      </c>
      <c r="K19" s="120">
        <f t="shared" si="13"/>
        <v>46168</v>
      </c>
      <c r="L19" s="120">
        <f t="shared" si="13"/>
        <v>46169</v>
      </c>
      <c r="M19" s="120">
        <f t="shared" si="13"/>
        <v>46170</v>
      </c>
      <c r="N19" s="120">
        <f t="shared" si="13"/>
        <v>46171</v>
      </c>
      <c r="O19" s="121">
        <f t="shared" si="13"/>
        <v>46172</v>
      </c>
      <c r="P19" s="122"/>
      <c r="Q19" s="119">
        <f>IF(W18+1&lt;=$T13,W18+1,0)</f>
        <v>46201</v>
      </c>
      <c r="R19" s="120">
        <f t="shared" ref="R19:W19" si="14">IF(Q19=0,0,IF(Q19+1&lt;=$T13,Q19+1,0))</f>
        <v>46202</v>
      </c>
      <c r="S19" s="120">
        <f t="shared" si="14"/>
        <v>46203</v>
      </c>
      <c r="T19" s="120">
        <f t="shared" si="14"/>
        <v>0</v>
      </c>
      <c r="U19" s="120">
        <f t="shared" si="14"/>
        <v>0</v>
      </c>
      <c r="V19" s="120">
        <f t="shared" si="14"/>
        <v>0</v>
      </c>
      <c r="W19" s="121">
        <f t="shared" si="14"/>
        <v>0</v>
      </c>
      <c r="Y19" s="127">
        <f>COUNTIF(閉庁日[],A19)</f>
        <v>0</v>
      </c>
      <c r="Z19" s="127">
        <f>COUNTIF(閉庁日[],B19)</f>
        <v>0</v>
      </c>
      <c r="AA19" s="127">
        <f>COUNTIF(閉庁日[],C19)</f>
        <v>0</v>
      </c>
      <c r="AB19" s="127">
        <f>COUNTIF(閉庁日[],D19)</f>
        <v>1</v>
      </c>
      <c r="AC19" s="127">
        <f>COUNTIF(閉庁日[],E19)</f>
        <v>0</v>
      </c>
      <c r="AD19" s="127">
        <f>COUNTIF(閉庁日[],F19)</f>
        <v>0</v>
      </c>
      <c r="AE19" s="127">
        <f>COUNTIF(閉庁日[],G19)</f>
        <v>0</v>
      </c>
      <c r="AF19" s="128"/>
      <c r="AG19" s="127">
        <f>COUNTIF(閉庁日[],I19)</f>
        <v>0</v>
      </c>
      <c r="AH19" s="127">
        <f>COUNTIF(閉庁日[],J19)</f>
        <v>0</v>
      </c>
      <c r="AI19" s="127">
        <f>COUNTIF(閉庁日[],K19)</f>
        <v>0</v>
      </c>
      <c r="AJ19" s="127">
        <f>COUNTIF(閉庁日[],L19)</f>
        <v>0</v>
      </c>
      <c r="AK19" s="127">
        <f>COUNTIF(閉庁日[],M19)</f>
        <v>0</v>
      </c>
      <c r="AL19" s="127">
        <f>COUNTIF(閉庁日[],N19)</f>
        <v>0</v>
      </c>
      <c r="AM19" s="127">
        <f>COUNTIF(閉庁日[],O19)</f>
        <v>0</v>
      </c>
      <c r="AN19" s="128"/>
      <c r="AO19" s="127">
        <f>COUNTIF(閉庁日[],Q19)</f>
        <v>0</v>
      </c>
      <c r="AP19" s="127">
        <f>COUNTIF(閉庁日[],R19)</f>
        <v>0</v>
      </c>
      <c r="AQ19" s="127">
        <f>COUNTIF(閉庁日[],S19)</f>
        <v>0</v>
      </c>
      <c r="AR19" s="127">
        <f>COUNTIF(閉庁日[],T19)</f>
        <v>0</v>
      </c>
      <c r="AS19" s="127">
        <f>COUNTIF(閉庁日[],U19)</f>
        <v>0</v>
      </c>
      <c r="AT19" s="127">
        <f>COUNTIF(閉庁日[],V19)</f>
        <v>0</v>
      </c>
      <c r="AU19" s="127">
        <f>COUNTIF(閉庁日[],W19)</f>
        <v>0</v>
      </c>
    </row>
    <row r="20" spans="1:47" ht="15.95" customHeight="1" x14ac:dyDescent="0.2">
      <c r="A20" s="119">
        <f>IF(G19=0,0,IF(G19+1&lt;=$D13,G19+1,0))</f>
        <v>0</v>
      </c>
      <c r="B20" s="120">
        <f t="shared" ref="B20:G20" si="15">IF(A20=0,0,IF(A20+1&lt;=$D13,A20+1,0))</f>
        <v>0</v>
      </c>
      <c r="C20" s="120">
        <f t="shared" si="15"/>
        <v>0</v>
      </c>
      <c r="D20" s="120">
        <f t="shared" si="15"/>
        <v>0</v>
      </c>
      <c r="E20" s="120">
        <f t="shared" si="15"/>
        <v>0</v>
      </c>
      <c r="F20" s="120">
        <f t="shared" si="15"/>
        <v>0</v>
      </c>
      <c r="G20" s="121">
        <f t="shared" si="15"/>
        <v>0</v>
      </c>
      <c r="H20" s="122"/>
      <c r="I20" s="119">
        <f>IF(O19=0,0,IF(O19+1&lt;=$L13,O19+1,0))</f>
        <v>46173</v>
      </c>
      <c r="J20" s="120">
        <f t="shared" ref="J20:O20" si="16">IF(I20=0,0,IF(I20+1&lt;=$L13,I20+1,0))</f>
        <v>0</v>
      </c>
      <c r="K20" s="120">
        <f t="shared" si="16"/>
        <v>0</v>
      </c>
      <c r="L20" s="120">
        <f t="shared" si="16"/>
        <v>0</v>
      </c>
      <c r="M20" s="120">
        <f t="shared" si="16"/>
        <v>0</v>
      </c>
      <c r="N20" s="120">
        <f t="shared" si="16"/>
        <v>0</v>
      </c>
      <c r="O20" s="121">
        <f t="shared" si="16"/>
        <v>0</v>
      </c>
      <c r="P20" s="122"/>
      <c r="Q20" s="119">
        <f>IF(W19=0,0,IF(W19+1&lt;=$T13,W19+1,0))</f>
        <v>0</v>
      </c>
      <c r="R20" s="120">
        <f t="shared" ref="R20:W20" si="17">IF(Q20=0,0,IF(Q20+1&lt;=$T13,Q20+1,0))</f>
        <v>0</v>
      </c>
      <c r="S20" s="120">
        <f t="shared" si="17"/>
        <v>0</v>
      </c>
      <c r="T20" s="120">
        <f t="shared" si="17"/>
        <v>0</v>
      </c>
      <c r="U20" s="120">
        <f t="shared" si="17"/>
        <v>0</v>
      </c>
      <c r="V20" s="120">
        <f t="shared" si="17"/>
        <v>0</v>
      </c>
      <c r="W20" s="121">
        <f t="shared" si="17"/>
        <v>0</v>
      </c>
      <c r="Y20" s="127">
        <f>COUNTIF(閉庁日[],A20)</f>
        <v>0</v>
      </c>
      <c r="Z20" s="127">
        <f>COUNTIF(閉庁日[],B20)</f>
        <v>0</v>
      </c>
      <c r="AA20" s="127">
        <f>COUNTIF(閉庁日[],C20)</f>
        <v>0</v>
      </c>
      <c r="AB20" s="127">
        <f>COUNTIF(閉庁日[],D20)</f>
        <v>0</v>
      </c>
      <c r="AC20" s="127">
        <f>COUNTIF(閉庁日[],E20)</f>
        <v>0</v>
      </c>
      <c r="AD20" s="127">
        <f>COUNTIF(閉庁日[],F20)</f>
        <v>0</v>
      </c>
      <c r="AE20" s="127">
        <f>COUNTIF(閉庁日[],G20)</f>
        <v>0</v>
      </c>
      <c r="AF20" s="128"/>
      <c r="AG20" s="127">
        <f>COUNTIF(閉庁日[],I20)</f>
        <v>0</v>
      </c>
      <c r="AH20" s="127">
        <f>COUNTIF(閉庁日[],J20)</f>
        <v>0</v>
      </c>
      <c r="AI20" s="127">
        <f>COUNTIF(閉庁日[],K20)</f>
        <v>0</v>
      </c>
      <c r="AJ20" s="127">
        <f>COUNTIF(閉庁日[],L20)</f>
        <v>0</v>
      </c>
      <c r="AK20" s="127">
        <f>COUNTIF(閉庁日[],M20)</f>
        <v>0</v>
      </c>
      <c r="AL20" s="127">
        <f>COUNTIF(閉庁日[],N20)</f>
        <v>0</v>
      </c>
      <c r="AM20" s="127">
        <f>COUNTIF(閉庁日[],O20)</f>
        <v>0</v>
      </c>
      <c r="AN20" s="128"/>
      <c r="AO20" s="127">
        <f>COUNTIF(閉庁日[],Q20)</f>
        <v>0</v>
      </c>
      <c r="AP20" s="127">
        <f>COUNTIF(閉庁日[],R20)</f>
        <v>0</v>
      </c>
      <c r="AQ20" s="127">
        <f>COUNTIF(閉庁日[],S20)</f>
        <v>0</v>
      </c>
      <c r="AR20" s="127">
        <f>COUNTIF(閉庁日[],T20)</f>
        <v>0</v>
      </c>
      <c r="AS20" s="127">
        <f>COUNTIF(閉庁日[],U20)</f>
        <v>0</v>
      </c>
      <c r="AT20" s="127">
        <f>COUNTIF(閉庁日[],V20)</f>
        <v>0</v>
      </c>
      <c r="AU20" s="127">
        <f>COUNTIF(閉庁日[],W20)</f>
        <v>0</v>
      </c>
    </row>
    <row r="22" spans="1:47" ht="15.95" customHeight="1" x14ac:dyDescent="0.2">
      <c r="A22" s="168">
        <f>EDATE(Q12,1)</f>
        <v>46204</v>
      </c>
      <c r="B22" s="168"/>
      <c r="C22" s="168"/>
      <c r="D22" s="168"/>
      <c r="E22" s="168"/>
      <c r="F22" s="168"/>
      <c r="G22" s="168"/>
      <c r="I22" s="168">
        <f>EDATE(A22,1)</f>
        <v>46235</v>
      </c>
      <c r="J22" s="168"/>
      <c r="K22" s="168"/>
      <c r="L22" s="168"/>
      <c r="M22" s="168"/>
      <c r="N22" s="168"/>
      <c r="O22" s="168"/>
      <c r="Q22" s="168">
        <f>EDATE(I22,1)</f>
        <v>46266</v>
      </c>
      <c r="R22" s="168"/>
      <c r="S22" s="168"/>
      <c r="T22" s="168"/>
      <c r="U22" s="168"/>
      <c r="V22" s="168"/>
      <c r="W22" s="168"/>
      <c r="Y22" s="169"/>
      <c r="Z22" s="169"/>
      <c r="AA22" s="169"/>
      <c r="AB22" s="169"/>
      <c r="AC22" s="169"/>
      <c r="AD22" s="169"/>
      <c r="AE22" s="169"/>
      <c r="AG22" s="169"/>
      <c r="AH22" s="169"/>
      <c r="AI22" s="169"/>
      <c r="AJ22" s="169"/>
      <c r="AK22" s="169"/>
      <c r="AL22" s="169"/>
      <c r="AM22" s="169"/>
      <c r="AO22" s="169"/>
      <c r="AP22" s="169"/>
      <c r="AQ22" s="169"/>
      <c r="AR22" s="169"/>
      <c r="AS22" s="169"/>
      <c r="AT22" s="169"/>
      <c r="AU22" s="169"/>
    </row>
    <row r="23" spans="1:47" ht="15.95" hidden="1" customHeight="1" x14ac:dyDescent="0.2">
      <c r="A23" s="115">
        <f>WEEKDAY(A22,1)</f>
        <v>4</v>
      </c>
      <c r="B23" s="115"/>
      <c r="C23" s="115"/>
      <c r="D23" s="170">
        <f>EOMONTH(A22,0)</f>
        <v>46234</v>
      </c>
      <c r="E23" s="170"/>
      <c r="F23" s="170"/>
      <c r="G23" s="170"/>
      <c r="I23" s="115">
        <f>WEEKDAY(I22,1)</f>
        <v>7</v>
      </c>
      <c r="J23" s="115"/>
      <c r="K23" s="115"/>
      <c r="L23" s="170">
        <f>EOMONTH(I22,0)</f>
        <v>46265</v>
      </c>
      <c r="M23" s="170"/>
      <c r="N23" s="170"/>
      <c r="O23" s="170"/>
      <c r="Q23" s="115">
        <f>WEEKDAY(Q22,1)</f>
        <v>3</v>
      </c>
      <c r="R23" s="115"/>
      <c r="S23" s="115"/>
      <c r="T23" s="170">
        <f>EOMONTH(Q22,0)</f>
        <v>46295</v>
      </c>
      <c r="U23" s="170"/>
      <c r="V23" s="170"/>
      <c r="W23" s="170"/>
      <c r="Y23" s="125"/>
      <c r="Z23" s="125"/>
      <c r="AA23" s="125"/>
      <c r="AB23" s="171"/>
      <c r="AC23" s="171"/>
      <c r="AD23" s="171"/>
      <c r="AE23" s="171"/>
      <c r="AG23" s="125"/>
      <c r="AH23" s="125"/>
      <c r="AI23" s="125"/>
      <c r="AJ23" s="171"/>
      <c r="AK23" s="171"/>
      <c r="AL23" s="171"/>
      <c r="AM23" s="171"/>
      <c r="AO23" s="125"/>
      <c r="AP23" s="125"/>
      <c r="AQ23" s="125"/>
      <c r="AR23" s="171"/>
      <c r="AS23" s="171"/>
      <c r="AT23" s="171"/>
      <c r="AU23" s="171"/>
    </row>
    <row r="24" spans="1:47" ht="15.95" customHeight="1" x14ac:dyDescent="0.2">
      <c r="A24" s="116" t="s">
        <v>128</v>
      </c>
      <c r="B24" s="117" t="s">
        <v>129</v>
      </c>
      <c r="C24" s="117" t="s">
        <v>130</v>
      </c>
      <c r="D24" s="117" t="s">
        <v>131</v>
      </c>
      <c r="E24" s="117" t="s">
        <v>130</v>
      </c>
      <c r="F24" s="117" t="s">
        <v>132</v>
      </c>
      <c r="G24" s="118" t="s">
        <v>128</v>
      </c>
      <c r="I24" s="116" t="s">
        <v>128</v>
      </c>
      <c r="J24" s="117" t="s">
        <v>129</v>
      </c>
      <c r="K24" s="117" t="s">
        <v>130</v>
      </c>
      <c r="L24" s="117" t="s">
        <v>131</v>
      </c>
      <c r="M24" s="117" t="s">
        <v>130</v>
      </c>
      <c r="N24" s="117" t="s">
        <v>132</v>
      </c>
      <c r="O24" s="118" t="s">
        <v>128</v>
      </c>
      <c r="Q24" s="116" t="s">
        <v>128</v>
      </c>
      <c r="R24" s="117" t="s">
        <v>129</v>
      </c>
      <c r="S24" s="117" t="s">
        <v>130</v>
      </c>
      <c r="T24" s="117" t="s">
        <v>131</v>
      </c>
      <c r="U24" s="117" t="s">
        <v>130</v>
      </c>
      <c r="V24" s="117" t="s">
        <v>132</v>
      </c>
      <c r="W24" s="118" t="s">
        <v>128</v>
      </c>
      <c r="Y24" s="126"/>
      <c r="Z24" s="126"/>
      <c r="AA24" s="126"/>
      <c r="AB24" s="126"/>
      <c r="AC24" s="126"/>
      <c r="AD24" s="126"/>
      <c r="AE24" s="126"/>
      <c r="AG24" s="126"/>
      <c r="AH24" s="126"/>
      <c r="AI24" s="126"/>
      <c r="AJ24" s="126"/>
      <c r="AK24" s="126"/>
      <c r="AL24" s="126"/>
      <c r="AM24" s="126"/>
      <c r="AO24" s="126"/>
      <c r="AP24" s="126"/>
      <c r="AQ24" s="126"/>
      <c r="AR24" s="126"/>
      <c r="AS24" s="126"/>
      <c r="AT24" s="126"/>
      <c r="AU24" s="126"/>
    </row>
    <row r="25" spans="1:47" ht="15.95" customHeight="1" x14ac:dyDescent="0.2">
      <c r="A25" s="119">
        <f>IF($A23=1,$A22,0)</f>
        <v>0</v>
      </c>
      <c r="B25" s="120">
        <f>IF($A23=2,$A22,IF(A25&lt;&gt;0,A25+1,0))</f>
        <v>0</v>
      </c>
      <c r="C25" s="120">
        <f>IF($A23=3,$A22,IF(B25&lt;&gt;0,B25+1,0))</f>
        <v>0</v>
      </c>
      <c r="D25" s="120">
        <f>IF($A23=4,$A22,IF(C25&lt;&gt;0,C25+1,0))</f>
        <v>46204</v>
      </c>
      <c r="E25" s="120">
        <f>IF($A23=5,$A22,IF(D25&lt;&gt;0,D25+1,0))</f>
        <v>46205</v>
      </c>
      <c r="F25" s="120">
        <f>IF($A23=6,$A22,IF(E25&lt;&gt;0,E25+1,0))</f>
        <v>46206</v>
      </c>
      <c r="G25" s="121">
        <f>IF($A23=7,$A22,IF(F25&lt;&gt;0,F25+1,0))</f>
        <v>46207</v>
      </c>
      <c r="H25" s="122"/>
      <c r="I25" s="119">
        <f>IF($I23=1,$I22,0)</f>
        <v>0</v>
      </c>
      <c r="J25" s="120">
        <f>IF($I23=2,$I22,IF(I25&lt;&gt;0,I25+1,0))</f>
        <v>0</v>
      </c>
      <c r="K25" s="120">
        <f>IF($I23=3,$I22,IF(J25&lt;&gt;0,J25+1,0))</f>
        <v>0</v>
      </c>
      <c r="L25" s="120">
        <f>IF($I23=4,$I22,IF(K25&lt;&gt;0,K25+1,0))</f>
        <v>0</v>
      </c>
      <c r="M25" s="120">
        <f>IF($I23=5,$I22,IF(L25&lt;&gt;0,L25+1,0))</f>
        <v>0</v>
      </c>
      <c r="N25" s="120">
        <f>IF($I23=6,$I22,IF(M25&lt;&gt;0,M25+1,0))</f>
        <v>0</v>
      </c>
      <c r="O25" s="121">
        <f>IF($I23=7,$I22,IF(N25&lt;&gt;0,N25+1,0))</f>
        <v>46235</v>
      </c>
      <c r="P25" s="122"/>
      <c r="Q25" s="119">
        <f>IF($Q23=1,$Q22,0)</f>
        <v>0</v>
      </c>
      <c r="R25" s="120">
        <f>IF($Q23=2,$Q22,IF(Q25&lt;&gt;0,Q25+1,0))</f>
        <v>0</v>
      </c>
      <c r="S25" s="120">
        <f>IF($Q23=3,$Q22,IF(R25&lt;&gt;0,R25+1,0))</f>
        <v>46266</v>
      </c>
      <c r="T25" s="120">
        <f>IF($Q23=4,$Q22,IF(S25&lt;&gt;0,S25+1,0))</f>
        <v>46267</v>
      </c>
      <c r="U25" s="120">
        <f>IF($Q23=5,$Q22,IF(T25&lt;&gt;0,T25+1,0))</f>
        <v>46268</v>
      </c>
      <c r="V25" s="120">
        <f>IF($Q23=6,$Q22,IF(U25&lt;&gt;0,U25+1,0))</f>
        <v>46269</v>
      </c>
      <c r="W25" s="121">
        <f>IF($Q23=7,$Q22,IF(V25&lt;&gt;0,V25+1,0))</f>
        <v>46270</v>
      </c>
      <c r="Y25" s="127">
        <f>COUNTIF(閉庁日[],A25)</f>
        <v>0</v>
      </c>
      <c r="Z25" s="127">
        <f>COUNTIF(閉庁日[],B25)</f>
        <v>0</v>
      </c>
      <c r="AA25" s="127">
        <f>COUNTIF(閉庁日[],C25)</f>
        <v>0</v>
      </c>
      <c r="AB25" s="127">
        <f>COUNTIF(閉庁日[],D25)</f>
        <v>0</v>
      </c>
      <c r="AC25" s="127">
        <f>COUNTIF(閉庁日[],E25)</f>
        <v>0</v>
      </c>
      <c r="AD25" s="127">
        <f>COUNTIF(閉庁日[],F25)</f>
        <v>0</v>
      </c>
      <c r="AE25" s="127">
        <f>COUNTIF(閉庁日[],G25)</f>
        <v>0</v>
      </c>
      <c r="AF25" s="128"/>
      <c r="AG25" s="127">
        <f>COUNTIF(閉庁日[],I25)</f>
        <v>0</v>
      </c>
      <c r="AH25" s="127">
        <f>COUNTIF(閉庁日[],J25)</f>
        <v>0</v>
      </c>
      <c r="AI25" s="127">
        <f>COUNTIF(閉庁日[],K25)</f>
        <v>0</v>
      </c>
      <c r="AJ25" s="127">
        <f>COUNTIF(閉庁日[],L25)</f>
        <v>0</v>
      </c>
      <c r="AK25" s="127">
        <f>COUNTIF(閉庁日[],M25)</f>
        <v>0</v>
      </c>
      <c r="AL25" s="127">
        <f>COUNTIF(閉庁日[],N25)</f>
        <v>0</v>
      </c>
      <c r="AM25" s="127">
        <f>COUNTIF(閉庁日[],O25)</f>
        <v>0</v>
      </c>
      <c r="AN25" s="128"/>
      <c r="AO25" s="127">
        <f>COUNTIF(閉庁日[],Q25)</f>
        <v>0</v>
      </c>
      <c r="AP25" s="127">
        <f>COUNTIF(閉庁日[],R25)</f>
        <v>0</v>
      </c>
      <c r="AQ25" s="127">
        <f>COUNTIF(閉庁日[],S25)</f>
        <v>0</v>
      </c>
      <c r="AR25" s="127">
        <f>COUNTIF(閉庁日[],T25)</f>
        <v>0</v>
      </c>
      <c r="AS25" s="127">
        <f>COUNTIF(閉庁日[],U25)</f>
        <v>0</v>
      </c>
      <c r="AT25" s="127">
        <f>COUNTIF(閉庁日[],V25)</f>
        <v>0</v>
      </c>
      <c r="AU25" s="127">
        <f>COUNTIF(閉庁日[],W25)</f>
        <v>0</v>
      </c>
    </row>
    <row r="26" spans="1:47" ht="15.95" customHeight="1" x14ac:dyDescent="0.2">
      <c r="A26" s="119">
        <f>G25+1</f>
        <v>46208</v>
      </c>
      <c r="B26" s="120">
        <f t="shared" ref="B26:G28" si="18">A26+1</f>
        <v>46209</v>
      </c>
      <c r="C26" s="120">
        <f t="shared" si="18"/>
        <v>46210</v>
      </c>
      <c r="D26" s="120">
        <f t="shared" si="18"/>
        <v>46211</v>
      </c>
      <c r="E26" s="120">
        <f t="shared" si="18"/>
        <v>46212</v>
      </c>
      <c r="F26" s="120">
        <f t="shared" si="18"/>
        <v>46213</v>
      </c>
      <c r="G26" s="121">
        <f t="shared" si="18"/>
        <v>46214</v>
      </c>
      <c r="H26" s="122"/>
      <c r="I26" s="119">
        <f>O25+1</f>
        <v>46236</v>
      </c>
      <c r="J26" s="120">
        <f t="shared" ref="J26:O28" si="19">I26+1</f>
        <v>46237</v>
      </c>
      <c r="K26" s="120">
        <f t="shared" si="19"/>
        <v>46238</v>
      </c>
      <c r="L26" s="120">
        <f t="shared" si="19"/>
        <v>46239</v>
      </c>
      <c r="M26" s="120">
        <f t="shared" si="19"/>
        <v>46240</v>
      </c>
      <c r="N26" s="120">
        <f t="shared" si="19"/>
        <v>46241</v>
      </c>
      <c r="O26" s="121">
        <f t="shared" si="19"/>
        <v>46242</v>
      </c>
      <c r="P26" s="122"/>
      <c r="Q26" s="119">
        <f>W25+1</f>
        <v>46271</v>
      </c>
      <c r="R26" s="120">
        <f t="shared" ref="R26:W28" si="20">Q26+1</f>
        <v>46272</v>
      </c>
      <c r="S26" s="120">
        <f t="shared" si="20"/>
        <v>46273</v>
      </c>
      <c r="T26" s="120">
        <f t="shared" si="20"/>
        <v>46274</v>
      </c>
      <c r="U26" s="120">
        <f t="shared" si="20"/>
        <v>46275</v>
      </c>
      <c r="V26" s="120">
        <f t="shared" si="20"/>
        <v>46276</v>
      </c>
      <c r="W26" s="121">
        <f t="shared" si="20"/>
        <v>46277</v>
      </c>
      <c r="Y26" s="127">
        <f>COUNTIF(閉庁日[],A26)</f>
        <v>0</v>
      </c>
      <c r="Z26" s="127">
        <f>COUNTIF(閉庁日[],B26)</f>
        <v>0</v>
      </c>
      <c r="AA26" s="127">
        <f>COUNTIF(閉庁日[],C26)</f>
        <v>0</v>
      </c>
      <c r="AB26" s="127">
        <f>COUNTIF(閉庁日[],D26)</f>
        <v>0</v>
      </c>
      <c r="AC26" s="127">
        <f>COUNTIF(閉庁日[],E26)</f>
        <v>0</v>
      </c>
      <c r="AD26" s="127">
        <f>COUNTIF(閉庁日[],F26)</f>
        <v>0</v>
      </c>
      <c r="AE26" s="127">
        <f>COUNTIF(閉庁日[],G26)</f>
        <v>0</v>
      </c>
      <c r="AF26" s="128"/>
      <c r="AG26" s="127">
        <f>COUNTIF(閉庁日[],I26)</f>
        <v>0</v>
      </c>
      <c r="AH26" s="127">
        <f>COUNTIF(閉庁日[],J26)</f>
        <v>0</v>
      </c>
      <c r="AI26" s="127">
        <f>COUNTIF(閉庁日[],K26)</f>
        <v>0</v>
      </c>
      <c r="AJ26" s="127">
        <f>COUNTIF(閉庁日[],L26)</f>
        <v>0</v>
      </c>
      <c r="AK26" s="127">
        <f>COUNTIF(閉庁日[],M26)</f>
        <v>0</v>
      </c>
      <c r="AL26" s="127">
        <f>COUNTIF(閉庁日[],N26)</f>
        <v>0</v>
      </c>
      <c r="AM26" s="127">
        <f>COUNTIF(閉庁日[],O26)</f>
        <v>0</v>
      </c>
      <c r="AN26" s="128"/>
      <c r="AO26" s="127">
        <f>COUNTIF(閉庁日[],Q26)</f>
        <v>0</v>
      </c>
      <c r="AP26" s="127">
        <f>COUNTIF(閉庁日[],R26)</f>
        <v>0</v>
      </c>
      <c r="AQ26" s="127">
        <f>COUNTIF(閉庁日[],S26)</f>
        <v>0</v>
      </c>
      <c r="AR26" s="127">
        <f>COUNTIF(閉庁日[],T26)</f>
        <v>0</v>
      </c>
      <c r="AS26" s="127">
        <f>COUNTIF(閉庁日[],U26)</f>
        <v>0</v>
      </c>
      <c r="AT26" s="127">
        <f>COUNTIF(閉庁日[],V26)</f>
        <v>0</v>
      </c>
      <c r="AU26" s="127">
        <f>COUNTIF(閉庁日[],W26)</f>
        <v>0</v>
      </c>
    </row>
    <row r="27" spans="1:47" ht="15.95" customHeight="1" x14ac:dyDescent="0.2">
      <c r="A27" s="119">
        <f>G26+1</f>
        <v>46215</v>
      </c>
      <c r="B27" s="120">
        <f t="shared" si="18"/>
        <v>46216</v>
      </c>
      <c r="C27" s="120">
        <f t="shared" si="18"/>
        <v>46217</v>
      </c>
      <c r="D27" s="120">
        <f t="shared" si="18"/>
        <v>46218</v>
      </c>
      <c r="E27" s="120">
        <f t="shared" si="18"/>
        <v>46219</v>
      </c>
      <c r="F27" s="120">
        <f t="shared" si="18"/>
        <v>46220</v>
      </c>
      <c r="G27" s="121">
        <f t="shared" si="18"/>
        <v>46221</v>
      </c>
      <c r="H27" s="122"/>
      <c r="I27" s="119">
        <f>O26+1</f>
        <v>46243</v>
      </c>
      <c r="J27" s="120">
        <f t="shared" si="19"/>
        <v>46244</v>
      </c>
      <c r="K27" s="120">
        <f t="shared" si="19"/>
        <v>46245</v>
      </c>
      <c r="L27" s="120">
        <f t="shared" si="19"/>
        <v>46246</v>
      </c>
      <c r="M27" s="120">
        <f t="shared" si="19"/>
        <v>46247</v>
      </c>
      <c r="N27" s="120">
        <f t="shared" si="19"/>
        <v>46248</v>
      </c>
      <c r="O27" s="121">
        <f t="shared" si="19"/>
        <v>46249</v>
      </c>
      <c r="P27" s="122"/>
      <c r="Q27" s="119">
        <f>W26+1</f>
        <v>46278</v>
      </c>
      <c r="R27" s="120">
        <f t="shared" si="20"/>
        <v>46279</v>
      </c>
      <c r="S27" s="120">
        <f t="shared" si="20"/>
        <v>46280</v>
      </c>
      <c r="T27" s="120">
        <f t="shared" si="20"/>
        <v>46281</v>
      </c>
      <c r="U27" s="120">
        <f t="shared" si="20"/>
        <v>46282</v>
      </c>
      <c r="V27" s="120">
        <f t="shared" si="20"/>
        <v>46283</v>
      </c>
      <c r="W27" s="121">
        <f t="shared" si="20"/>
        <v>46284</v>
      </c>
      <c r="Y27" s="127">
        <f>COUNTIF(閉庁日[],A27)</f>
        <v>0</v>
      </c>
      <c r="Z27" s="127">
        <f>COUNTIF(閉庁日[],B27)</f>
        <v>0</v>
      </c>
      <c r="AA27" s="127">
        <f>COUNTIF(閉庁日[],C27)</f>
        <v>0</v>
      </c>
      <c r="AB27" s="127">
        <f>COUNTIF(閉庁日[],D27)</f>
        <v>0</v>
      </c>
      <c r="AC27" s="127">
        <f>COUNTIF(閉庁日[],E27)</f>
        <v>0</v>
      </c>
      <c r="AD27" s="127">
        <f>COUNTIF(閉庁日[],F27)</f>
        <v>0</v>
      </c>
      <c r="AE27" s="127">
        <f>COUNTIF(閉庁日[],G27)</f>
        <v>0</v>
      </c>
      <c r="AF27" s="128"/>
      <c r="AG27" s="127">
        <f>COUNTIF(閉庁日[],I27)</f>
        <v>0</v>
      </c>
      <c r="AH27" s="127">
        <f>COUNTIF(閉庁日[],J27)</f>
        <v>0</v>
      </c>
      <c r="AI27" s="127">
        <f>COUNTIF(閉庁日[],K27)</f>
        <v>1</v>
      </c>
      <c r="AJ27" s="127">
        <f>COUNTIF(閉庁日[],L27)</f>
        <v>0</v>
      </c>
      <c r="AK27" s="127">
        <f>COUNTIF(閉庁日[],M27)</f>
        <v>0</v>
      </c>
      <c r="AL27" s="127">
        <f>COUNTIF(閉庁日[],N27)</f>
        <v>0</v>
      </c>
      <c r="AM27" s="127">
        <f>COUNTIF(閉庁日[],O27)</f>
        <v>0</v>
      </c>
      <c r="AN27" s="128"/>
      <c r="AO27" s="127">
        <f>COUNTIF(閉庁日[],Q27)</f>
        <v>0</v>
      </c>
      <c r="AP27" s="127">
        <f>COUNTIF(閉庁日[],R27)</f>
        <v>0</v>
      </c>
      <c r="AQ27" s="127">
        <f>COUNTIF(閉庁日[],S27)</f>
        <v>0</v>
      </c>
      <c r="AR27" s="127">
        <f>COUNTIF(閉庁日[],T27)</f>
        <v>0</v>
      </c>
      <c r="AS27" s="127">
        <f>COUNTIF(閉庁日[],U27)</f>
        <v>0</v>
      </c>
      <c r="AT27" s="127">
        <f>COUNTIF(閉庁日[],V27)</f>
        <v>0</v>
      </c>
      <c r="AU27" s="127">
        <f>COUNTIF(閉庁日[],W27)</f>
        <v>0</v>
      </c>
    </row>
    <row r="28" spans="1:47" ht="15.95" customHeight="1" x14ac:dyDescent="0.2">
      <c r="A28" s="119">
        <f>G27+1</f>
        <v>46222</v>
      </c>
      <c r="B28" s="120">
        <f t="shared" si="18"/>
        <v>46223</v>
      </c>
      <c r="C28" s="120">
        <f t="shared" si="18"/>
        <v>46224</v>
      </c>
      <c r="D28" s="120">
        <f t="shared" si="18"/>
        <v>46225</v>
      </c>
      <c r="E28" s="120">
        <f t="shared" si="18"/>
        <v>46226</v>
      </c>
      <c r="F28" s="120">
        <f t="shared" si="18"/>
        <v>46227</v>
      </c>
      <c r="G28" s="121">
        <f t="shared" si="18"/>
        <v>46228</v>
      </c>
      <c r="H28" s="122"/>
      <c r="I28" s="119">
        <f>O27+1</f>
        <v>46250</v>
      </c>
      <c r="J28" s="120">
        <f t="shared" si="19"/>
        <v>46251</v>
      </c>
      <c r="K28" s="120">
        <f t="shared" si="19"/>
        <v>46252</v>
      </c>
      <c r="L28" s="120">
        <f t="shared" si="19"/>
        <v>46253</v>
      </c>
      <c r="M28" s="120">
        <f t="shared" si="19"/>
        <v>46254</v>
      </c>
      <c r="N28" s="120">
        <f t="shared" si="19"/>
        <v>46255</v>
      </c>
      <c r="O28" s="121">
        <f t="shared" si="19"/>
        <v>46256</v>
      </c>
      <c r="P28" s="122"/>
      <c r="Q28" s="119">
        <f>W27+1</f>
        <v>46285</v>
      </c>
      <c r="R28" s="120">
        <f t="shared" si="20"/>
        <v>46286</v>
      </c>
      <c r="S28" s="120">
        <f t="shared" si="20"/>
        <v>46287</v>
      </c>
      <c r="T28" s="120">
        <f t="shared" si="20"/>
        <v>46288</v>
      </c>
      <c r="U28" s="120">
        <f t="shared" si="20"/>
        <v>46289</v>
      </c>
      <c r="V28" s="120">
        <f t="shared" si="20"/>
        <v>46290</v>
      </c>
      <c r="W28" s="121">
        <f t="shared" si="20"/>
        <v>46291</v>
      </c>
      <c r="Y28" s="127">
        <f>COUNTIF(閉庁日[],A28)</f>
        <v>0</v>
      </c>
      <c r="Z28" s="127">
        <f>COUNTIF(閉庁日[],B28)</f>
        <v>1</v>
      </c>
      <c r="AA28" s="127">
        <f>COUNTIF(閉庁日[],C28)</f>
        <v>0</v>
      </c>
      <c r="AB28" s="127">
        <f>COUNTIF(閉庁日[],D28)</f>
        <v>0</v>
      </c>
      <c r="AC28" s="127">
        <f>COUNTIF(閉庁日[],E28)</f>
        <v>0</v>
      </c>
      <c r="AD28" s="127">
        <f>COUNTIF(閉庁日[],F28)</f>
        <v>0</v>
      </c>
      <c r="AE28" s="127">
        <f>COUNTIF(閉庁日[],G28)</f>
        <v>0</v>
      </c>
      <c r="AF28" s="128"/>
      <c r="AG28" s="127">
        <f>COUNTIF(閉庁日[],I28)</f>
        <v>0</v>
      </c>
      <c r="AH28" s="127">
        <f>COUNTIF(閉庁日[],J28)</f>
        <v>0</v>
      </c>
      <c r="AI28" s="127">
        <f>COUNTIF(閉庁日[],K28)</f>
        <v>0</v>
      </c>
      <c r="AJ28" s="127">
        <f>COUNTIF(閉庁日[],L28)</f>
        <v>0</v>
      </c>
      <c r="AK28" s="127">
        <f>COUNTIF(閉庁日[],M28)</f>
        <v>0</v>
      </c>
      <c r="AL28" s="127">
        <f>COUNTIF(閉庁日[],N28)</f>
        <v>0</v>
      </c>
      <c r="AM28" s="127">
        <f>COUNTIF(閉庁日[],O28)</f>
        <v>0</v>
      </c>
      <c r="AN28" s="128"/>
      <c r="AO28" s="127">
        <f>COUNTIF(閉庁日[],Q28)</f>
        <v>0</v>
      </c>
      <c r="AP28" s="127">
        <f>COUNTIF(閉庁日[],R28)</f>
        <v>1</v>
      </c>
      <c r="AQ28" s="127">
        <f>COUNTIF(閉庁日[],S28)</f>
        <v>1</v>
      </c>
      <c r="AR28" s="127">
        <f>COUNTIF(閉庁日[],T28)</f>
        <v>1</v>
      </c>
      <c r="AS28" s="127">
        <f>COUNTIF(閉庁日[],U28)</f>
        <v>0</v>
      </c>
      <c r="AT28" s="127">
        <f>COUNTIF(閉庁日[],V28)</f>
        <v>0</v>
      </c>
      <c r="AU28" s="127">
        <f>COUNTIF(閉庁日[],W28)</f>
        <v>0</v>
      </c>
    </row>
    <row r="29" spans="1:47" ht="15.95" customHeight="1" x14ac:dyDescent="0.2">
      <c r="A29" s="119">
        <f>IF(G28+1&lt;=$D23,G28+1,0)</f>
        <v>46229</v>
      </c>
      <c r="B29" s="120">
        <f t="shared" ref="B29:G29" si="21">IF(A29=0,0,IF(A29+1&lt;=$D23,A29+1,0))</f>
        <v>46230</v>
      </c>
      <c r="C29" s="120">
        <f t="shared" si="21"/>
        <v>46231</v>
      </c>
      <c r="D29" s="120">
        <f t="shared" si="21"/>
        <v>46232</v>
      </c>
      <c r="E29" s="120">
        <f t="shared" si="21"/>
        <v>46233</v>
      </c>
      <c r="F29" s="120">
        <f t="shared" si="21"/>
        <v>46234</v>
      </c>
      <c r="G29" s="121">
        <f t="shared" si="21"/>
        <v>0</v>
      </c>
      <c r="H29" s="122"/>
      <c r="I29" s="119">
        <f>IF(O28+1&lt;=$L23,O28+1,0)</f>
        <v>46257</v>
      </c>
      <c r="J29" s="120">
        <f t="shared" ref="J29:O29" si="22">IF(I29=0,0,IF(I29+1&lt;=$L23,I29+1,0))</f>
        <v>46258</v>
      </c>
      <c r="K29" s="120">
        <f t="shared" si="22"/>
        <v>46259</v>
      </c>
      <c r="L29" s="120">
        <f t="shared" si="22"/>
        <v>46260</v>
      </c>
      <c r="M29" s="120">
        <f t="shared" si="22"/>
        <v>46261</v>
      </c>
      <c r="N29" s="120">
        <f t="shared" si="22"/>
        <v>46262</v>
      </c>
      <c r="O29" s="121">
        <f t="shared" si="22"/>
        <v>46263</v>
      </c>
      <c r="P29" s="122"/>
      <c r="Q29" s="119">
        <f>IF(W28+1&lt;=$T23,W28+1,0)</f>
        <v>46292</v>
      </c>
      <c r="R29" s="120">
        <f t="shared" ref="R29:W29" si="23">IF(Q29=0,0,IF(Q29+1&lt;=$T23,Q29+1,0))</f>
        <v>46293</v>
      </c>
      <c r="S29" s="120">
        <f t="shared" si="23"/>
        <v>46294</v>
      </c>
      <c r="T29" s="120">
        <f t="shared" si="23"/>
        <v>46295</v>
      </c>
      <c r="U29" s="120">
        <f t="shared" si="23"/>
        <v>0</v>
      </c>
      <c r="V29" s="120">
        <f t="shared" si="23"/>
        <v>0</v>
      </c>
      <c r="W29" s="121">
        <f t="shared" si="23"/>
        <v>0</v>
      </c>
      <c r="Y29" s="127">
        <f>COUNTIF(閉庁日[],A29)</f>
        <v>0</v>
      </c>
      <c r="Z29" s="127">
        <f>COUNTIF(閉庁日[],B29)</f>
        <v>0</v>
      </c>
      <c r="AA29" s="127">
        <f>COUNTIF(閉庁日[],C29)</f>
        <v>0</v>
      </c>
      <c r="AB29" s="127">
        <f>COUNTIF(閉庁日[],D29)</f>
        <v>0</v>
      </c>
      <c r="AC29" s="127">
        <f>COUNTIF(閉庁日[],E29)</f>
        <v>0</v>
      </c>
      <c r="AD29" s="127">
        <f>COUNTIF(閉庁日[],F29)</f>
        <v>0</v>
      </c>
      <c r="AE29" s="127">
        <f>COUNTIF(閉庁日[],G29)</f>
        <v>0</v>
      </c>
      <c r="AF29" s="128"/>
      <c r="AG29" s="127">
        <f>COUNTIF(閉庁日[],I29)</f>
        <v>0</v>
      </c>
      <c r="AH29" s="127">
        <f>COUNTIF(閉庁日[],J29)</f>
        <v>0</v>
      </c>
      <c r="AI29" s="127">
        <f>COUNTIF(閉庁日[],K29)</f>
        <v>0</v>
      </c>
      <c r="AJ29" s="127">
        <f>COUNTIF(閉庁日[],L29)</f>
        <v>0</v>
      </c>
      <c r="AK29" s="127">
        <f>COUNTIF(閉庁日[],M29)</f>
        <v>0</v>
      </c>
      <c r="AL29" s="127">
        <f>COUNTIF(閉庁日[],N29)</f>
        <v>0</v>
      </c>
      <c r="AM29" s="127">
        <f>COUNTIF(閉庁日[],O29)</f>
        <v>0</v>
      </c>
      <c r="AN29" s="128"/>
      <c r="AO29" s="127">
        <f>COUNTIF(閉庁日[],Q29)</f>
        <v>0</v>
      </c>
      <c r="AP29" s="127">
        <f>COUNTIF(閉庁日[],R29)</f>
        <v>0</v>
      </c>
      <c r="AQ29" s="127">
        <f>COUNTIF(閉庁日[],S29)</f>
        <v>0</v>
      </c>
      <c r="AR29" s="127">
        <f>COUNTIF(閉庁日[],T29)</f>
        <v>0</v>
      </c>
      <c r="AS29" s="127">
        <f>COUNTIF(閉庁日[],U29)</f>
        <v>0</v>
      </c>
      <c r="AT29" s="127">
        <f>COUNTIF(閉庁日[],V29)</f>
        <v>0</v>
      </c>
      <c r="AU29" s="127">
        <f>COUNTIF(閉庁日[],W29)</f>
        <v>0</v>
      </c>
    </row>
    <row r="30" spans="1:47" ht="15.95" customHeight="1" x14ac:dyDescent="0.2">
      <c r="A30" s="119">
        <f>IF(G29=0,0,IF(G29+1&lt;=$D23,G29+1,0))</f>
        <v>0</v>
      </c>
      <c r="B30" s="120">
        <f t="shared" ref="B30:G30" si="24">IF(A30=0,0,IF(A30+1&lt;=$D23,A30+1,0))</f>
        <v>0</v>
      </c>
      <c r="C30" s="120">
        <f t="shared" si="24"/>
        <v>0</v>
      </c>
      <c r="D30" s="120">
        <f t="shared" si="24"/>
        <v>0</v>
      </c>
      <c r="E30" s="120">
        <f t="shared" si="24"/>
        <v>0</v>
      </c>
      <c r="F30" s="120">
        <f t="shared" si="24"/>
        <v>0</v>
      </c>
      <c r="G30" s="121">
        <f t="shared" si="24"/>
        <v>0</v>
      </c>
      <c r="H30" s="122"/>
      <c r="I30" s="119">
        <f>IF(O29=0,0,IF(O29+1&lt;=$L23,O29+1,0))</f>
        <v>46264</v>
      </c>
      <c r="J30" s="120">
        <f t="shared" ref="J30:O30" si="25">IF(I30=0,0,IF(I30+1&lt;=$L23,I30+1,0))</f>
        <v>46265</v>
      </c>
      <c r="K30" s="120">
        <f t="shared" si="25"/>
        <v>0</v>
      </c>
      <c r="L30" s="120">
        <f t="shared" si="25"/>
        <v>0</v>
      </c>
      <c r="M30" s="120">
        <f t="shared" si="25"/>
        <v>0</v>
      </c>
      <c r="N30" s="120">
        <f t="shared" si="25"/>
        <v>0</v>
      </c>
      <c r="O30" s="121">
        <f t="shared" si="25"/>
        <v>0</v>
      </c>
      <c r="P30" s="122"/>
      <c r="Q30" s="119">
        <f>IF(W29=0,0,IF(W29+1&lt;=$T23,W29+1,0))</f>
        <v>0</v>
      </c>
      <c r="R30" s="120">
        <f t="shared" ref="R30:W30" si="26">IF(Q30=0,0,IF(Q30+1&lt;=$T23,Q30+1,0))</f>
        <v>0</v>
      </c>
      <c r="S30" s="120">
        <f t="shared" si="26"/>
        <v>0</v>
      </c>
      <c r="T30" s="120">
        <f t="shared" si="26"/>
        <v>0</v>
      </c>
      <c r="U30" s="120">
        <f t="shared" si="26"/>
        <v>0</v>
      </c>
      <c r="V30" s="120">
        <f t="shared" si="26"/>
        <v>0</v>
      </c>
      <c r="W30" s="121">
        <f t="shared" si="26"/>
        <v>0</v>
      </c>
      <c r="Y30" s="127">
        <f>COUNTIF(閉庁日[],A30)</f>
        <v>0</v>
      </c>
      <c r="Z30" s="127">
        <f>COUNTIF(閉庁日[],B30)</f>
        <v>0</v>
      </c>
      <c r="AA30" s="127">
        <f>COUNTIF(閉庁日[],C30)</f>
        <v>0</v>
      </c>
      <c r="AB30" s="127">
        <f>COUNTIF(閉庁日[],D30)</f>
        <v>0</v>
      </c>
      <c r="AC30" s="127">
        <f>COUNTIF(閉庁日[],E30)</f>
        <v>0</v>
      </c>
      <c r="AD30" s="127">
        <f>COUNTIF(閉庁日[],F30)</f>
        <v>0</v>
      </c>
      <c r="AE30" s="127">
        <f>COUNTIF(閉庁日[],G30)</f>
        <v>0</v>
      </c>
      <c r="AF30" s="128"/>
      <c r="AG30" s="127">
        <f>COUNTIF(閉庁日[],I30)</f>
        <v>0</v>
      </c>
      <c r="AH30" s="127">
        <f>COUNTIF(閉庁日[],J30)</f>
        <v>0</v>
      </c>
      <c r="AI30" s="127">
        <f>COUNTIF(閉庁日[],K30)</f>
        <v>0</v>
      </c>
      <c r="AJ30" s="127">
        <f>COUNTIF(閉庁日[],L30)</f>
        <v>0</v>
      </c>
      <c r="AK30" s="127">
        <f>COUNTIF(閉庁日[],M30)</f>
        <v>0</v>
      </c>
      <c r="AL30" s="127">
        <f>COUNTIF(閉庁日[],N30)</f>
        <v>0</v>
      </c>
      <c r="AM30" s="127">
        <f>COUNTIF(閉庁日[],O30)</f>
        <v>0</v>
      </c>
      <c r="AN30" s="128"/>
      <c r="AO30" s="127">
        <f>COUNTIF(閉庁日[],Q30)</f>
        <v>0</v>
      </c>
      <c r="AP30" s="127">
        <f>COUNTIF(閉庁日[],R30)</f>
        <v>0</v>
      </c>
      <c r="AQ30" s="127">
        <f>COUNTIF(閉庁日[],S30)</f>
        <v>0</v>
      </c>
      <c r="AR30" s="127">
        <f>COUNTIF(閉庁日[],T30)</f>
        <v>0</v>
      </c>
      <c r="AS30" s="127">
        <f>COUNTIF(閉庁日[],U30)</f>
        <v>0</v>
      </c>
      <c r="AT30" s="127">
        <f>COUNTIF(閉庁日[],V30)</f>
        <v>0</v>
      </c>
      <c r="AU30" s="127">
        <f>COUNTIF(閉庁日[],W30)</f>
        <v>0</v>
      </c>
    </row>
    <row r="32" spans="1:47" ht="15.95" customHeight="1" x14ac:dyDescent="0.2">
      <c r="A32" s="168">
        <f>EDATE(Q22,1)</f>
        <v>46296</v>
      </c>
      <c r="B32" s="168"/>
      <c r="C32" s="168"/>
      <c r="D32" s="168"/>
      <c r="E32" s="168"/>
      <c r="F32" s="168"/>
      <c r="G32" s="168"/>
      <c r="I32" s="168">
        <f>EDATE(A32,1)</f>
        <v>46327</v>
      </c>
      <c r="J32" s="168"/>
      <c r="K32" s="168"/>
      <c r="L32" s="168"/>
      <c r="M32" s="168"/>
      <c r="N32" s="168"/>
      <c r="O32" s="168"/>
      <c r="Q32" s="168">
        <f>EDATE(I32,1)</f>
        <v>46357</v>
      </c>
      <c r="R32" s="168"/>
      <c r="S32" s="168"/>
      <c r="T32" s="168"/>
      <c r="U32" s="168"/>
      <c r="V32" s="168"/>
      <c r="W32" s="168"/>
      <c r="Y32" s="169"/>
      <c r="Z32" s="169"/>
      <c r="AA32" s="169"/>
      <c r="AB32" s="169"/>
      <c r="AC32" s="169"/>
      <c r="AD32" s="169"/>
      <c r="AE32" s="169"/>
      <c r="AG32" s="169"/>
      <c r="AH32" s="169"/>
      <c r="AI32" s="169"/>
      <c r="AJ32" s="169"/>
      <c r="AK32" s="169"/>
      <c r="AL32" s="169"/>
      <c r="AM32" s="169"/>
      <c r="AO32" s="169"/>
      <c r="AP32" s="169"/>
      <c r="AQ32" s="169"/>
      <c r="AR32" s="169"/>
      <c r="AS32" s="169"/>
      <c r="AT32" s="169"/>
      <c r="AU32" s="169"/>
    </row>
    <row r="33" spans="1:47" ht="15.95" hidden="1" customHeight="1" x14ac:dyDescent="0.2">
      <c r="A33" s="115">
        <f>WEEKDAY(A32,1)</f>
        <v>5</v>
      </c>
      <c r="B33" s="115"/>
      <c r="C33" s="115"/>
      <c r="D33" s="170">
        <f>EOMONTH(A32,0)</f>
        <v>46326</v>
      </c>
      <c r="E33" s="170"/>
      <c r="F33" s="170"/>
      <c r="G33" s="170"/>
      <c r="I33" s="115">
        <f>WEEKDAY(I32,1)</f>
        <v>1</v>
      </c>
      <c r="J33" s="115"/>
      <c r="K33" s="115"/>
      <c r="L33" s="170">
        <f>EOMONTH(I32,0)</f>
        <v>46356</v>
      </c>
      <c r="M33" s="170"/>
      <c r="N33" s="170"/>
      <c r="O33" s="170"/>
      <c r="Q33" s="115">
        <f>WEEKDAY(Q32,1)</f>
        <v>3</v>
      </c>
      <c r="R33" s="115"/>
      <c r="S33" s="115"/>
      <c r="T33" s="170">
        <f>EOMONTH(Q32,0)</f>
        <v>46387</v>
      </c>
      <c r="U33" s="170"/>
      <c r="V33" s="170"/>
      <c r="W33" s="170"/>
      <c r="Y33" s="125"/>
      <c r="Z33" s="125"/>
      <c r="AA33" s="125"/>
      <c r="AB33" s="171"/>
      <c r="AC33" s="171"/>
      <c r="AD33" s="171"/>
      <c r="AE33" s="171"/>
      <c r="AG33" s="125"/>
      <c r="AH33" s="125"/>
      <c r="AI33" s="125"/>
      <c r="AJ33" s="171"/>
      <c r="AK33" s="171"/>
      <c r="AL33" s="171"/>
      <c r="AM33" s="171"/>
      <c r="AO33" s="125"/>
      <c r="AP33" s="125"/>
      <c r="AQ33" s="125"/>
      <c r="AR33" s="171"/>
      <c r="AS33" s="171"/>
      <c r="AT33" s="171"/>
      <c r="AU33" s="171"/>
    </row>
    <row r="34" spans="1:47" ht="15.95" customHeight="1" x14ac:dyDescent="0.2">
      <c r="A34" s="116" t="s">
        <v>128</v>
      </c>
      <c r="B34" s="117" t="s">
        <v>129</v>
      </c>
      <c r="C34" s="117" t="s">
        <v>130</v>
      </c>
      <c r="D34" s="117" t="s">
        <v>131</v>
      </c>
      <c r="E34" s="117" t="s">
        <v>130</v>
      </c>
      <c r="F34" s="117" t="s">
        <v>132</v>
      </c>
      <c r="G34" s="118" t="s">
        <v>128</v>
      </c>
      <c r="I34" s="116" t="s">
        <v>128</v>
      </c>
      <c r="J34" s="117" t="s">
        <v>129</v>
      </c>
      <c r="K34" s="117" t="s">
        <v>130</v>
      </c>
      <c r="L34" s="117" t="s">
        <v>131</v>
      </c>
      <c r="M34" s="117" t="s">
        <v>130</v>
      </c>
      <c r="N34" s="117" t="s">
        <v>132</v>
      </c>
      <c r="O34" s="118" t="s">
        <v>128</v>
      </c>
      <c r="Q34" s="116" t="s">
        <v>128</v>
      </c>
      <c r="R34" s="117" t="s">
        <v>129</v>
      </c>
      <c r="S34" s="117" t="s">
        <v>130</v>
      </c>
      <c r="T34" s="117" t="s">
        <v>131</v>
      </c>
      <c r="U34" s="117" t="s">
        <v>130</v>
      </c>
      <c r="V34" s="117" t="s">
        <v>132</v>
      </c>
      <c r="W34" s="118" t="s">
        <v>128</v>
      </c>
      <c r="Y34" s="126"/>
      <c r="Z34" s="126"/>
      <c r="AA34" s="126"/>
      <c r="AB34" s="126"/>
      <c r="AC34" s="126"/>
      <c r="AD34" s="126"/>
      <c r="AE34" s="126"/>
      <c r="AG34" s="126"/>
      <c r="AH34" s="126"/>
      <c r="AI34" s="126"/>
      <c r="AJ34" s="126"/>
      <c r="AK34" s="126"/>
      <c r="AL34" s="126"/>
      <c r="AM34" s="126"/>
      <c r="AO34" s="126"/>
      <c r="AP34" s="126"/>
      <c r="AQ34" s="126"/>
      <c r="AR34" s="126"/>
      <c r="AS34" s="126"/>
      <c r="AT34" s="126"/>
      <c r="AU34" s="126"/>
    </row>
    <row r="35" spans="1:47" ht="15.95" customHeight="1" x14ac:dyDescent="0.2">
      <c r="A35" s="119">
        <f>IF($A33=1,$A32,0)</f>
        <v>0</v>
      </c>
      <c r="B35" s="120">
        <f>IF($A33=2,$A32,IF(A35&lt;&gt;0,A35+1,0))</f>
        <v>0</v>
      </c>
      <c r="C35" s="120">
        <f>IF($A33=3,$A32,IF(B35&lt;&gt;0,B35+1,0))</f>
        <v>0</v>
      </c>
      <c r="D35" s="120">
        <f>IF($A33=4,$A32,IF(C35&lt;&gt;0,C35+1,0))</f>
        <v>0</v>
      </c>
      <c r="E35" s="120">
        <f>IF($A33=5,$A32,IF(D35&lt;&gt;0,D35+1,0))</f>
        <v>46296</v>
      </c>
      <c r="F35" s="120">
        <f>IF($A33=6,$A32,IF(E35&lt;&gt;0,E35+1,0))</f>
        <v>46297</v>
      </c>
      <c r="G35" s="121">
        <f>IF($A33=7,$A32,IF(F35&lt;&gt;0,F35+1,0))</f>
        <v>46298</v>
      </c>
      <c r="H35" s="122"/>
      <c r="I35" s="119">
        <f>IF($I33=1,$I32,0)</f>
        <v>46327</v>
      </c>
      <c r="J35" s="120">
        <f>IF($I33=2,$I32,IF(I35&lt;&gt;0,I35+1,0))</f>
        <v>46328</v>
      </c>
      <c r="K35" s="120">
        <f>IF($I33=3,$I32,IF(J35&lt;&gt;0,J35+1,0))</f>
        <v>46329</v>
      </c>
      <c r="L35" s="120">
        <f>IF($I33=4,$I32,IF(K35&lt;&gt;0,K35+1,0))</f>
        <v>46330</v>
      </c>
      <c r="M35" s="120">
        <f>IF($I33=5,$I32,IF(L35&lt;&gt;0,L35+1,0))</f>
        <v>46331</v>
      </c>
      <c r="N35" s="120">
        <f>IF($I33=6,$I32,IF(M35&lt;&gt;0,M35+1,0))</f>
        <v>46332</v>
      </c>
      <c r="O35" s="121">
        <f>IF($I33=7,$I32,IF(N35&lt;&gt;0,N35+1,0))</f>
        <v>46333</v>
      </c>
      <c r="P35" s="122"/>
      <c r="Q35" s="119">
        <f>IF($Q33=1,$Q32,0)</f>
        <v>0</v>
      </c>
      <c r="R35" s="120">
        <f>IF($Q33=2,$Q32,IF(Q35&lt;&gt;0,Q35+1,0))</f>
        <v>0</v>
      </c>
      <c r="S35" s="120">
        <f>IF($Q33=3,$Q32,IF(R35&lt;&gt;0,R35+1,0))</f>
        <v>46357</v>
      </c>
      <c r="T35" s="120">
        <f>IF($Q33=4,$Q32,IF(S35&lt;&gt;0,S35+1,0))</f>
        <v>46358</v>
      </c>
      <c r="U35" s="120">
        <f>IF($Q33=5,$Q32,IF(T35&lt;&gt;0,T35+1,0))</f>
        <v>46359</v>
      </c>
      <c r="V35" s="120">
        <f>IF($Q33=6,$Q32,IF(U35&lt;&gt;0,U35+1,0))</f>
        <v>46360</v>
      </c>
      <c r="W35" s="121">
        <f>IF($Q33=7,$Q32,IF(V35&lt;&gt;0,V35+1,0))</f>
        <v>46361</v>
      </c>
      <c r="Y35" s="127">
        <f>COUNTIF(閉庁日[],A35)</f>
        <v>0</v>
      </c>
      <c r="Z35" s="127">
        <f>COUNTIF(閉庁日[],B35)</f>
        <v>0</v>
      </c>
      <c r="AA35" s="127">
        <f>COUNTIF(閉庁日[],C35)</f>
        <v>0</v>
      </c>
      <c r="AB35" s="127">
        <f>COUNTIF(閉庁日[],D35)</f>
        <v>0</v>
      </c>
      <c r="AC35" s="127">
        <f>COUNTIF(閉庁日[],E35)</f>
        <v>0</v>
      </c>
      <c r="AD35" s="127">
        <f>COUNTIF(閉庁日[],F35)</f>
        <v>0</v>
      </c>
      <c r="AE35" s="127">
        <f>COUNTIF(閉庁日[],G35)</f>
        <v>0</v>
      </c>
      <c r="AF35" s="128"/>
      <c r="AG35" s="127">
        <f>COUNTIF(閉庁日[],I35)</f>
        <v>0</v>
      </c>
      <c r="AH35" s="127">
        <f>COUNTIF(閉庁日[],J35)</f>
        <v>0</v>
      </c>
      <c r="AI35" s="127">
        <f>COUNTIF(閉庁日[],K35)</f>
        <v>1</v>
      </c>
      <c r="AJ35" s="127">
        <f>COUNTIF(閉庁日[],L35)</f>
        <v>0</v>
      </c>
      <c r="AK35" s="127">
        <f>COUNTIF(閉庁日[],M35)</f>
        <v>0</v>
      </c>
      <c r="AL35" s="127">
        <f>COUNTIF(閉庁日[],N35)</f>
        <v>0</v>
      </c>
      <c r="AM35" s="127">
        <f>COUNTIF(閉庁日[],O35)</f>
        <v>0</v>
      </c>
      <c r="AN35" s="128"/>
      <c r="AO35" s="127">
        <f>COUNTIF(閉庁日[],Q35)</f>
        <v>0</v>
      </c>
      <c r="AP35" s="127">
        <f>COUNTIF(閉庁日[],R35)</f>
        <v>0</v>
      </c>
      <c r="AQ35" s="127">
        <f>COUNTIF(閉庁日[],S35)</f>
        <v>0</v>
      </c>
      <c r="AR35" s="127">
        <f>COUNTIF(閉庁日[],T35)</f>
        <v>0</v>
      </c>
      <c r="AS35" s="127">
        <f>COUNTIF(閉庁日[],U35)</f>
        <v>0</v>
      </c>
      <c r="AT35" s="127">
        <f>COUNTIF(閉庁日[],V35)</f>
        <v>0</v>
      </c>
      <c r="AU35" s="127">
        <f>COUNTIF(閉庁日[],W35)</f>
        <v>0</v>
      </c>
    </row>
    <row r="36" spans="1:47" ht="15.95" customHeight="1" x14ac:dyDescent="0.2">
      <c r="A36" s="119">
        <f>G35+1</f>
        <v>46299</v>
      </c>
      <c r="B36" s="120">
        <f t="shared" ref="B36:G38" si="27">A36+1</f>
        <v>46300</v>
      </c>
      <c r="C36" s="120">
        <f t="shared" si="27"/>
        <v>46301</v>
      </c>
      <c r="D36" s="120">
        <f t="shared" si="27"/>
        <v>46302</v>
      </c>
      <c r="E36" s="120">
        <f t="shared" si="27"/>
        <v>46303</v>
      </c>
      <c r="F36" s="120">
        <f t="shared" si="27"/>
        <v>46304</v>
      </c>
      <c r="G36" s="121">
        <f t="shared" si="27"/>
        <v>46305</v>
      </c>
      <c r="H36" s="122"/>
      <c r="I36" s="119">
        <f>O35+1</f>
        <v>46334</v>
      </c>
      <c r="J36" s="120">
        <f t="shared" ref="J36:O38" si="28">I36+1</f>
        <v>46335</v>
      </c>
      <c r="K36" s="120">
        <f t="shared" si="28"/>
        <v>46336</v>
      </c>
      <c r="L36" s="120">
        <f t="shared" si="28"/>
        <v>46337</v>
      </c>
      <c r="M36" s="120">
        <f t="shared" si="28"/>
        <v>46338</v>
      </c>
      <c r="N36" s="120">
        <f t="shared" si="28"/>
        <v>46339</v>
      </c>
      <c r="O36" s="121">
        <f t="shared" si="28"/>
        <v>46340</v>
      </c>
      <c r="P36" s="122"/>
      <c r="Q36" s="119">
        <f>W35+1</f>
        <v>46362</v>
      </c>
      <c r="R36" s="120">
        <f t="shared" ref="R36:W38" si="29">Q36+1</f>
        <v>46363</v>
      </c>
      <c r="S36" s="120">
        <f t="shared" si="29"/>
        <v>46364</v>
      </c>
      <c r="T36" s="120">
        <f t="shared" si="29"/>
        <v>46365</v>
      </c>
      <c r="U36" s="120">
        <f t="shared" si="29"/>
        <v>46366</v>
      </c>
      <c r="V36" s="120">
        <f t="shared" si="29"/>
        <v>46367</v>
      </c>
      <c r="W36" s="121">
        <f t="shared" si="29"/>
        <v>46368</v>
      </c>
      <c r="Y36" s="127">
        <f>COUNTIF(閉庁日[],A36)</f>
        <v>0</v>
      </c>
      <c r="Z36" s="127">
        <f>COUNTIF(閉庁日[],B36)</f>
        <v>0</v>
      </c>
      <c r="AA36" s="127">
        <f>COUNTIF(閉庁日[],C36)</f>
        <v>0</v>
      </c>
      <c r="AB36" s="127">
        <f>COUNTIF(閉庁日[],D36)</f>
        <v>0</v>
      </c>
      <c r="AC36" s="127">
        <f>COUNTIF(閉庁日[],E36)</f>
        <v>0</v>
      </c>
      <c r="AD36" s="127">
        <f>COUNTIF(閉庁日[],F36)</f>
        <v>0</v>
      </c>
      <c r="AE36" s="127">
        <f>COUNTIF(閉庁日[],G36)</f>
        <v>0</v>
      </c>
      <c r="AF36" s="128"/>
      <c r="AG36" s="127">
        <f>COUNTIF(閉庁日[],I36)</f>
        <v>0</v>
      </c>
      <c r="AH36" s="127">
        <f>COUNTIF(閉庁日[],J36)</f>
        <v>0</v>
      </c>
      <c r="AI36" s="127">
        <f>COUNTIF(閉庁日[],K36)</f>
        <v>0</v>
      </c>
      <c r="AJ36" s="127">
        <f>COUNTIF(閉庁日[],L36)</f>
        <v>0</v>
      </c>
      <c r="AK36" s="127">
        <f>COUNTIF(閉庁日[],M36)</f>
        <v>0</v>
      </c>
      <c r="AL36" s="127">
        <f>COUNTIF(閉庁日[],N36)</f>
        <v>0</v>
      </c>
      <c r="AM36" s="127">
        <f>COUNTIF(閉庁日[],O36)</f>
        <v>0</v>
      </c>
      <c r="AN36" s="128"/>
      <c r="AO36" s="127">
        <f>COUNTIF(閉庁日[],Q36)</f>
        <v>0</v>
      </c>
      <c r="AP36" s="127">
        <f>COUNTIF(閉庁日[],R36)</f>
        <v>0</v>
      </c>
      <c r="AQ36" s="127">
        <f>COUNTIF(閉庁日[],S36)</f>
        <v>0</v>
      </c>
      <c r="AR36" s="127">
        <f>COUNTIF(閉庁日[],T36)</f>
        <v>0</v>
      </c>
      <c r="AS36" s="127">
        <f>COUNTIF(閉庁日[],U36)</f>
        <v>0</v>
      </c>
      <c r="AT36" s="127">
        <f>COUNTIF(閉庁日[],V36)</f>
        <v>0</v>
      </c>
      <c r="AU36" s="127">
        <f>COUNTIF(閉庁日[],W36)</f>
        <v>0</v>
      </c>
    </row>
    <row r="37" spans="1:47" ht="15.95" customHeight="1" x14ac:dyDescent="0.2">
      <c r="A37" s="119">
        <f>G36+1</f>
        <v>46306</v>
      </c>
      <c r="B37" s="120">
        <f t="shared" si="27"/>
        <v>46307</v>
      </c>
      <c r="C37" s="120">
        <f t="shared" si="27"/>
        <v>46308</v>
      </c>
      <c r="D37" s="120">
        <f t="shared" si="27"/>
        <v>46309</v>
      </c>
      <c r="E37" s="120">
        <f t="shared" si="27"/>
        <v>46310</v>
      </c>
      <c r="F37" s="120">
        <f t="shared" si="27"/>
        <v>46311</v>
      </c>
      <c r="G37" s="121">
        <f t="shared" si="27"/>
        <v>46312</v>
      </c>
      <c r="H37" s="122"/>
      <c r="I37" s="119">
        <f>O36+1</f>
        <v>46341</v>
      </c>
      <c r="J37" s="120">
        <f t="shared" si="28"/>
        <v>46342</v>
      </c>
      <c r="K37" s="120">
        <f t="shared" si="28"/>
        <v>46343</v>
      </c>
      <c r="L37" s="120">
        <f t="shared" si="28"/>
        <v>46344</v>
      </c>
      <c r="M37" s="120">
        <f t="shared" si="28"/>
        <v>46345</v>
      </c>
      <c r="N37" s="120">
        <f t="shared" si="28"/>
        <v>46346</v>
      </c>
      <c r="O37" s="121">
        <f t="shared" si="28"/>
        <v>46347</v>
      </c>
      <c r="P37" s="122"/>
      <c r="Q37" s="119">
        <f>W36+1</f>
        <v>46369</v>
      </c>
      <c r="R37" s="120">
        <f t="shared" si="29"/>
        <v>46370</v>
      </c>
      <c r="S37" s="120">
        <f t="shared" si="29"/>
        <v>46371</v>
      </c>
      <c r="T37" s="120">
        <f t="shared" si="29"/>
        <v>46372</v>
      </c>
      <c r="U37" s="120">
        <f t="shared" si="29"/>
        <v>46373</v>
      </c>
      <c r="V37" s="120">
        <f t="shared" si="29"/>
        <v>46374</v>
      </c>
      <c r="W37" s="121">
        <f t="shared" si="29"/>
        <v>46375</v>
      </c>
      <c r="Y37" s="127">
        <f>COUNTIF(閉庁日[],A37)</f>
        <v>0</v>
      </c>
      <c r="Z37" s="127">
        <f>COUNTIF(閉庁日[],B37)</f>
        <v>1</v>
      </c>
      <c r="AA37" s="127">
        <f>COUNTIF(閉庁日[],C37)</f>
        <v>0</v>
      </c>
      <c r="AB37" s="127">
        <f>COUNTIF(閉庁日[],D37)</f>
        <v>0</v>
      </c>
      <c r="AC37" s="127">
        <f>COUNTIF(閉庁日[],E37)</f>
        <v>0</v>
      </c>
      <c r="AD37" s="127">
        <f>COUNTIF(閉庁日[],F37)</f>
        <v>0</v>
      </c>
      <c r="AE37" s="127">
        <f>COUNTIF(閉庁日[],G37)</f>
        <v>0</v>
      </c>
      <c r="AF37" s="128"/>
      <c r="AG37" s="127">
        <f>COUNTIF(閉庁日[],I37)</f>
        <v>0</v>
      </c>
      <c r="AH37" s="127">
        <f>COUNTIF(閉庁日[],J37)</f>
        <v>0</v>
      </c>
      <c r="AI37" s="127">
        <f>COUNTIF(閉庁日[],K37)</f>
        <v>0</v>
      </c>
      <c r="AJ37" s="127">
        <f>COUNTIF(閉庁日[],L37)</f>
        <v>0</v>
      </c>
      <c r="AK37" s="127">
        <f>COUNTIF(閉庁日[],M37)</f>
        <v>0</v>
      </c>
      <c r="AL37" s="127">
        <f>COUNTIF(閉庁日[],N37)</f>
        <v>0</v>
      </c>
      <c r="AM37" s="127">
        <f>COUNTIF(閉庁日[],O37)</f>
        <v>0</v>
      </c>
      <c r="AN37" s="128"/>
      <c r="AO37" s="127">
        <f>COUNTIF(閉庁日[],Q37)</f>
        <v>0</v>
      </c>
      <c r="AP37" s="127">
        <f>COUNTIF(閉庁日[],R37)</f>
        <v>0</v>
      </c>
      <c r="AQ37" s="127">
        <f>COUNTIF(閉庁日[],S37)</f>
        <v>0</v>
      </c>
      <c r="AR37" s="127">
        <f>COUNTIF(閉庁日[],T37)</f>
        <v>0</v>
      </c>
      <c r="AS37" s="127">
        <f>COUNTIF(閉庁日[],U37)</f>
        <v>0</v>
      </c>
      <c r="AT37" s="127">
        <f>COUNTIF(閉庁日[],V37)</f>
        <v>0</v>
      </c>
      <c r="AU37" s="127">
        <f>COUNTIF(閉庁日[],W37)</f>
        <v>0</v>
      </c>
    </row>
    <row r="38" spans="1:47" ht="15.95" customHeight="1" x14ac:dyDescent="0.2">
      <c r="A38" s="119">
        <f>G37+1</f>
        <v>46313</v>
      </c>
      <c r="B38" s="120">
        <f t="shared" si="27"/>
        <v>46314</v>
      </c>
      <c r="C38" s="120">
        <f t="shared" si="27"/>
        <v>46315</v>
      </c>
      <c r="D38" s="120">
        <f t="shared" si="27"/>
        <v>46316</v>
      </c>
      <c r="E38" s="120">
        <f t="shared" si="27"/>
        <v>46317</v>
      </c>
      <c r="F38" s="120">
        <f t="shared" si="27"/>
        <v>46318</v>
      </c>
      <c r="G38" s="121">
        <f t="shared" si="27"/>
        <v>46319</v>
      </c>
      <c r="H38" s="122"/>
      <c r="I38" s="119">
        <f>O37+1</f>
        <v>46348</v>
      </c>
      <c r="J38" s="120">
        <f t="shared" si="28"/>
        <v>46349</v>
      </c>
      <c r="K38" s="120">
        <f t="shared" si="28"/>
        <v>46350</v>
      </c>
      <c r="L38" s="120">
        <f t="shared" si="28"/>
        <v>46351</v>
      </c>
      <c r="M38" s="120">
        <f t="shared" si="28"/>
        <v>46352</v>
      </c>
      <c r="N38" s="120">
        <f t="shared" si="28"/>
        <v>46353</v>
      </c>
      <c r="O38" s="121">
        <f t="shared" si="28"/>
        <v>46354</v>
      </c>
      <c r="P38" s="122"/>
      <c r="Q38" s="119">
        <f>W37+1</f>
        <v>46376</v>
      </c>
      <c r="R38" s="120">
        <f t="shared" si="29"/>
        <v>46377</v>
      </c>
      <c r="S38" s="120">
        <f t="shared" si="29"/>
        <v>46378</v>
      </c>
      <c r="T38" s="120">
        <f t="shared" si="29"/>
        <v>46379</v>
      </c>
      <c r="U38" s="120">
        <f t="shared" si="29"/>
        <v>46380</v>
      </c>
      <c r="V38" s="120">
        <f t="shared" si="29"/>
        <v>46381</v>
      </c>
      <c r="W38" s="121">
        <f t="shared" si="29"/>
        <v>46382</v>
      </c>
      <c r="Y38" s="127">
        <f>COUNTIF(閉庁日[],A38)</f>
        <v>0</v>
      </c>
      <c r="Z38" s="127">
        <f>COUNTIF(閉庁日[],B38)</f>
        <v>0</v>
      </c>
      <c r="AA38" s="127">
        <f>COUNTIF(閉庁日[],C38)</f>
        <v>0</v>
      </c>
      <c r="AB38" s="127">
        <f>COUNTIF(閉庁日[],D38)</f>
        <v>0</v>
      </c>
      <c r="AC38" s="127">
        <f>COUNTIF(閉庁日[],E38)</f>
        <v>0</v>
      </c>
      <c r="AD38" s="127">
        <f>COUNTIF(閉庁日[],F38)</f>
        <v>0</v>
      </c>
      <c r="AE38" s="127">
        <f>COUNTIF(閉庁日[],G38)</f>
        <v>0</v>
      </c>
      <c r="AF38" s="128"/>
      <c r="AG38" s="127">
        <f>COUNTIF(閉庁日[],I38)</f>
        <v>0</v>
      </c>
      <c r="AH38" s="127">
        <f>COUNTIF(閉庁日[],J38)</f>
        <v>1</v>
      </c>
      <c r="AI38" s="127">
        <f>COUNTIF(閉庁日[],K38)</f>
        <v>0</v>
      </c>
      <c r="AJ38" s="127">
        <f>COUNTIF(閉庁日[],L38)</f>
        <v>0</v>
      </c>
      <c r="AK38" s="127">
        <f>COUNTIF(閉庁日[],M38)</f>
        <v>0</v>
      </c>
      <c r="AL38" s="127">
        <f>COUNTIF(閉庁日[],N38)</f>
        <v>0</v>
      </c>
      <c r="AM38" s="127">
        <f>COUNTIF(閉庁日[],O38)</f>
        <v>0</v>
      </c>
      <c r="AN38" s="128"/>
      <c r="AO38" s="127">
        <f>COUNTIF(閉庁日[],Q38)</f>
        <v>0</v>
      </c>
      <c r="AP38" s="127">
        <f>COUNTIF(閉庁日[],R38)</f>
        <v>0</v>
      </c>
      <c r="AQ38" s="127">
        <f>COUNTIF(閉庁日[],S38)</f>
        <v>0</v>
      </c>
      <c r="AR38" s="127">
        <f>COUNTIF(閉庁日[],T38)</f>
        <v>0</v>
      </c>
      <c r="AS38" s="127">
        <f>COUNTIF(閉庁日[],U38)</f>
        <v>0</v>
      </c>
      <c r="AT38" s="127">
        <f>COUNTIF(閉庁日[],V38)</f>
        <v>0</v>
      </c>
      <c r="AU38" s="127">
        <f>COUNTIF(閉庁日[],W38)</f>
        <v>0</v>
      </c>
    </row>
    <row r="39" spans="1:47" ht="15.95" customHeight="1" x14ac:dyDescent="0.2">
      <c r="A39" s="119">
        <f>IF(G38+1&lt;=$D33,G38+1,0)</f>
        <v>46320</v>
      </c>
      <c r="B39" s="120">
        <f t="shared" ref="B39:G39" si="30">IF(A39=0,0,IF(A39+1&lt;=$D33,A39+1,0))</f>
        <v>46321</v>
      </c>
      <c r="C39" s="120">
        <f t="shared" si="30"/>
        <v>46322</v>
      </c>
      <c r="D39" s="120">
        <f t="shared" si="30"/>
        <v>46323</v>
      </c>
      <c r="E39" s="120">
        <f t="shared" si="30"/>
        <v>46324</v>
      </c>
      <c r="F39" s="120">
        <f t="shared" si="30"/>
        <v>46325</v>
      </c>
      <c r="G39" s="121">
        <f t="shared" si="30"/>
        <v>46326</v>
      </c>
      <c r="H39" s="122"/>
      <c r="I39" s="119">
        <f>IF(O38+1&lt;=$L33,O38+1,0)</f>
        <v>46355</v>
      </c>
      <c r="J39" s="120">
        <f t="shared" ref="J39:O39" si="31">IF(I39=0,0,IF(I39+1&lt;=$L33,I39+1,0))</f>
        <v>46356</v>
      </c>
      <c r="K39" s="120">
        <f t="shared" si="31"/>
        <v>0</v>
      </c>
      <c r="L39" s="120">
        <f t="shared" si="31"/>
        <v>0</v>
      </c>
      <c r="M39" s="120">
        <f t="shared" si="31"/>
        <v>0</v>
      </c>
      <c r="N39" s="120">
        <f t="shared" si="31"/>
        <v>0</v>
      </c>
      <c r="O39" s="121">
        <f t="shared" si="31"/>
        <v>0</v>
      </c>
      <c r="P39" s="122"/>
      <c r="Q39" s="119">
        <f>IF(W38+1&lt;=$T33,W38+1,0)</f>
        <v>46383</v>
      </c>
      <c r="R39" s="120">
        <f t="shared" ref="R39:W39" si="32">IF(Q39=0,0,IF(Q39+1&lt;=$T33,Q39+1,0))</f>
        <v>46384</v>
      </c>
      <c r="S39" s="120">
        <f t="shared" si="32"/>
        <v>46385</v>
      </c>
      <c r="T39" s="120">
        <f t="shared" si="32"/>
        <v>46386</v>
      </c>
      <c r="U39" s="120">
        <f t="shared" si="32"/>
        <v>46387</v>
      </c>
      <c r="V39" s="120">
        <f t="shared" si="32"/>
        <v>0</v>
      </c>
      <c r="W39" s="121">
        <f t="shared" si="32"/>
        <v>0</v>
      </c>
      <c r="Y39" s="127">
        <f>COUNTIF(閉庁日[],A39)</f>
        <v>0</v>
      </c>
      <c r="Z39" s="127">
        <f>COUNTIF(閉庁日[],B39)</f>
        <v>0</v>
      </c>
      <c r="AA39" s="127">
        <f>COUNTIF(閉庁日[],C39)</f>
        <v>0</v>
      </c>
      <c r="AB39" s="127">
        <f>COUNTIF(閉庁日[],D39)</f>
        <v>0</v>
      </c>
      <c r="AC39" s="127">
        <f>COUNTIF(閉庁日[],E39)</f>
        <v>0</v>
      </c>
      <c r="AD39" s="127">
        <f>COUNTIF(閉庁日[],F39)</f>
        <v>0</v>
      </c>
      <c r="AE39" s="127">
        <f>COUNTIF(閉庁日[],G39)</f>
        <v>0</v>
      </c>
      <c r="AF39" s="128"/>
      <c r="AG39" s="127">
        <f>COUNTIF(閉庁日[],I39)</f>
        <v>0</v>
      </c>
      <c r="AH39" s="127">
        <f>COUNTIF(閉庁日[],J39)</f>
        <v>0</v>
      </c>
      <c r="AI39" s="127">
        <f>COUNTIF(閉庁日[],K39)</f>
        <v>0</v>
      </c>
      <c r="AJ39" s="127">
        <f>COUNTIF(閉庁日[],L39)</f>
        <v>0</v>
      </c>
      <c r="AK39" s="127">
        <f>COUNTIF(閉庁日[],M39)</f>
        <v>0</v>
      </c>
      <c r="AL39" s="127">
        <f>COUNTIF(閉庁日[],N39)</f>
        <v>0</v>
      </c>
      <c r="AM39" s="127">
        <f>COUNTIF(閉庁日[],O39)</f>
        <v>0</v>
      </c>
      <c r="AN39" s="128"/>
      <c r="AO39" s="127">
        <f>COUNTIF(閉庁日[],Q39)</f>
        <v>0</v>
      </c>
      <c r="AP39" s="127">
        <f>COUNTIF(閉庁日[],R39)</f>
        <v>0</v>
      </c>
      <c r="AQ39" s="127">
        <f>COUNTIF(閉庁日[],S39)</f>
        <v>1</v>
      </c>
      <c r="AR39" s="127">
        <f>COUNTIF(閉庁日[],T39)</f>
        <v>1</v>
      </c>
      <c r="AS39" s="127">
        <f>COUNTIF(閉庁日[],U39)</f>
        <v>1</v>
      </c>
      <c r="AT39" s="127">
        <f>COUNTIF(閉庁日[],V39)</f>
        <v>0</v>
      </c>
      <c r="AU39" s="127">
        <f>COUNTIF(閉庁日[],W39)</f>
        <v>0</v>
      </c>
    </row>
    <row r="40" spans="1:47" ht="15.95" customHeight="1" x14ac:dyDescent="0.2">
      <c r="A40" s="119">
        <f>IF(G39=0,0,IF(G39+1&lt;=$D33,G39+1,0))</f>
        <v>0</v>
      </c>
      <c r="B40" s="120">
        <f t="shared" ref="B40:G40" si="33">IF(A40=0,0,IF(A40+1&lt;=$D33,A40+1,0))</f>
        <v>0</v>
      </c>
      <c r="C40" s="120">
        <f t="shared" si="33"/>
        <v>0</v>
      </c>
      <c r="D40" s="120">
        <f t="shared" si="33"/>
        <v>0</v>
      </c>
      <c r="E40" s="120">
        <f t="shared" si="33"/>
        <v>0</v>
      </c>
      <c r="F40" s="120">
        <f t="shared" si="33"/>
        <v>0</v>
      </c>
      <c r="G40" s="121">
        <f t="shared" si="33"/>
        <v>0</v>
      </c>
      <c r="H40" s="122"/>
      <c r="I40" s="119">
        <f>IF(O39=0,0,IF(O39+1&lt;=$L33,O39+1,0))</f>
        <v>0</v>
      </c>
      <c r="J40" s="120">
        <f t="shared" ref="J40:O40" si="34">IF(I40=0,0,IF(I40+1&lt;=$L33,I40+1,0))</f>
        <v>0</v>
      </c>
      <c r="K40" s="120">
        <f t="shared" si="34"/>
        <v>0</v>
      </c>
      <c r="L40" s="120">
        <f t="shared" si="34"/>
        <v>0</v>
      </c>
      <c r="M40" s="120">
        <f t="shared" si="34"/>
        <v>0</v>
      </c>
      <c r="N40" s="120">
        <f t="shared" si="34"/>
        <v>0</v>
      </c>
      <c r="O40" s="121">
        <f t="shared" si="34"/>
        <v>0</v>
      </c>
      <c r="P40" s="122"/>
      <c r="Q40" s="119">
        <f>IF(W39=0,0,IF(W39+1&lt;=$T33,W39+1,0))</f>
        <v>0</v>
      </c>
      <c r="R40" s="120">
        <f t="shared" ref="R40:W40" si="35">IF(Q40=0,0,IF(Q40+1&lt;=$T33,Q40+1,0))</f>
        <v>0</v>
      </c>
      <c r="S40" s="120">
        <f t="shared" si="35"/>
        <v>0</v>
      </c>
      <c r="T40" s="120">
        <f t="shared" si="35"/>
        <v>0</v>
      </c>
      <c r="U40" s="120">
        <f t="shared" si="35"/>
        <v>0</v>
      </c>
      <c r="V40" s="120">
        <f t="shared" si="35"/>
        <v>0</v>
      </c>
      <c r="W40" s="121">
        <f t="shared" si="35"/>
        <v>0</v>
      </c>
      <c r="Y40" s="127">
        <f>COUNTIF(閉庁日[],A40)</f>
        <v>0</v>
      </c>
      <c r="Z40" s="127">
        <f>COUNTIF(閉庁日[],B40)</f>
        <v>0</v>
      </c>
      <c r="AA40" s="127">
        <f>COUNTIF(閉庁日[],C40)</f>
        <v>0</v>
      </c>
      <c r="AB40" s="127">
        <f>COUNTIF(閉庁日[],D40)</f>
        <v>0</v>
      </c>
      <c r="AC40" s="127">
        <f>COUNTIF(閉庁日[],E40)</f>
        <v>0</v>
      </c>
      <c r="AD40" s="127">
        <f>COUNTIF(閉庁日[],F40)</f>
        <v>0</v>
      </c>
      <c r="AE40" s="127">
        <f>COUNTIF(閉庁日[],G40)</f>
        <v>0</v>
      </c>
      <c r="AF40" s="128"/>
      <c r="AG40" s="127">
        <f>COUNTIF(閉庁日[],I40)</f>
        <v>0</v>
      </c>
      <c r="AH40" s="127">
        <f>COUNTIF(閉庁日[],J40)</f>
        <v>0</v>
      </c>
      <c r="AI40" s="127">
        <f>COUNTIF(閉庁日[],K40)</f>
        <v>0</v>
      </c>
      <c r="AJ40" s="127">
        <f>COUNTIF(閉庁日[],L40)</f>
        <v>0</v>
      </c>
      <c r="AK40" s="127">
        <f>COUNTIF(閉庁日[],M40)</f>
        <v>0</v>
      </c>
      <c r="AL40" s="127">
        <f>COUNTIF(閉庁日[],N40)</f>
        <v>0</v>
      </c>
      <c r="AM40" s="127">
        <f>COUNTIF(閉庁日[],O40)</f>
        <v>0</v>
      </c>
      <c r="AN40" s="128"/>
      <c r="AO40" s="127">
        <f>COUNTIF(閉庁日[],Q40)</f>
        <v>0</v>
      </c>
      <c r="AP40" s="127">
        <f>COUNTIF(閉庁日[],R40)</f>
        <v>0</v>
      </c>
      <c r="AQ40" s="127">
        <f>COUNTIF(閉庁日[],S40)</f>
        <v>0</v>
      </c>
      <c r="AR40" s="127">
        <f>COUNTIF(閉庁日[],T40)</f>
        <v>0</v>
      </c>
      <c r="AS40" s="127">
        <f>COUNTIF(閉庁日[],U40)</f>
        <v>0</v>
      </c>
      <c r="AT40" s="127">
        <f>COUNTIF(閉庁日[],V40)</f>
        <v>0</v>
      </c>
      <c r="AU40" s="127">
        <f>COUNTIF(閉庁日[],W40)</f>
        <v>0</v>
      </c>
    </row>
    <row r="41" spans="1:47" ht="15.95" customHeight="1" x14ac:dyDescent="0.2">
      <c r="K41" s="123"/>
      <c r="AI41" s="129"/>
    </row>
    <row r="42" spans="1:47" ht="15.95" customHeight="1" x14ac:dyDescent="0.2">
      <c r="A42" s="166">
        <f>A1+1</f>
        <v>2027</v>
      </c>
      <c r="B42" s="166"/>
      <c r="C42" s="166"/>
      <c r="D42" s="166"/>
      <c r="E42" s="166"/>
      <c r="F42" s="166"/>
      <c r="G42" s="166"/>
      <c r="H42" s="166"/>
      <c r="I42" s="166"/>
      <c r="J42" s="166"/>
      <c r="K42" s="166"/>
      <c r="L42" s="166"/>
      <c r="M42" s="166"/>
      <c r="N42" s="166"/>
      <c r="O42" s="166"/>
      <c r="P42" s="166"/>
      <c r="Q42" s="166"/>
      <c r="R42" s="166"/>
      <c r="S42" s="166"/>
      <c r="T42" s="166"/>
      <c r="U42" s="166"/>
      <c r="V42" s="166"/>
      <c r="W42" s="166"/>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row>
    <row r="43" spans="1:47" ht="15.95" customHeight="1" x14ac:dyDescent="0.2">
      <c r="A43" s="168">
        <f>EDATE(Q32,1)</f>
        <v>46388</v>
      </c>
      <c r="B43" s="168"/>
      <c r="C43" s="168"/>
      <c r="D43" s="168"/>
      <c r="E43" s="168"/>
      <c r="F43" s="168"/>
      <c r="G43" s="168"/>
      <c r="I43" s="168">
        <f>EDATE(A43,1)</f>
        <v>46419</v>
      </c>
      <c r="J43" s="168"/>
      <c r="K43" s="168"/>
      <c r="L43" s="168"/>
      <c r="M43" s="168"/>
      <c r="N43" s="168"/>
      <c r="O43" s="168"/>
      <c r="Q43" s="168">
        <f>EDATE(I43,1)</f>
        <v>46447</v>
      </c>
      <c r="R43" s="168"/>
      <c r="S43" s="168"/>
      <c r="T43" s="168"/>
      <c r="U43" s="168"/>
      <c r="V43" s="168"/>
      <c r="W43" s="168"/>
      <c r="Y43" s="169"/>
      <c r="Z43" s="169"/>
      <c r="AA43" s="169"/>
      <c r="AB43" s="169"/>
      <c r="AC43" s="169"/>
      <c r="AD43" s="169"/>
      <c r="AE43" s="169"/>
      <c r="AG43" s="169"/>
      <c r="AH43" s="169"/>
      <c r="AI43" s="169"/>
      <c r="AJ43" s="169"/>
      <c r="AK43" s="169"/>
      <c r="AL43" s="169"/>
      <c r="AM43" s="169"/>
      <c r="AO43" s="169"/>
      <c r="AP43" s="169"/>
      <c r="AQ43" s="169"/>
      <c r="AR43" s="169"/>
      <c r="AS43" s="169"/>
      <c r="AT43" s="169"/>
      <c r="AU43" s="169"/>
    </row>
    <row r="44" spans="1:47" ht="15.95" hidden="1" customHeight="1" x14ac:dyDescent="0.2">
      <c r="A44" s="115">
        <f>WEEKDAY(A43,1)</f>
        <v>6</v>
      </c>
      <c r="B44" s="115"/>
      <c r="C44" s="115"/>
      <c r="D44" s="170">
        <f>EOMONTH(A43,0)</f>
        <v>46418</v>
      </c>
      <c r="E44" s="170"/>
      <c r="F44" s="170"/>
      <c r="G44" s="170"/>
      <c r="I44" s="115">
        <f>WEEKDAY(I43,1)</f>
        <v>2</v>
      </c>
      <c r="J44" s="115"/>
      <c r="K44" s="115"/>
      <c r="L44" s="170">
        <f>EOMONTH(I43,0)</f>
        <v>46446</v>
      </c>
      <c r="M44" s="170"/>
      <c r="N44" s="170"/>
      <c r="O44" s="170"/>
      <c r="Q44" s="115">
        <f>WEEKDAY(Q43,1)</f>
        <v>2</v>
      </c>
      <c r="R44" s="115"/>
      <c r="S44" s="115"/>
      <c r="T44" s="170">
        <f>EOMONTH(Q43,0)</f>
        <v>46477</v>
      </c>
      <c r="U44" s="170"/>
      <c r="V44" s="170"/>
      <c r="W44" s="170"/>
      <c r="Y44" s="125"/>
      <c r="Z44" s="125"/>
      <c r="AA44" s="125"/>
      <c r="AB44" s="171"/>
      <c r="AC44" s="171"/>
      <c r="AD44" s="171"/>
      <c r="AE44" s="171"/>
      <c r="AG44" s="125"/>
      <c r="AH44" s="125"/>
      <c r="AI44" s="125"/>
      <c r="AJ44" s="171"/>
      <c r="AK44" s="171"/>
      <c r="AL44" s="171"/>
      <c r="AM44" s="171"/>
      <c r="AO44" s="125"/>
      <c r="AP44" s="125"/>
      <c r="AQ44" s="125"/>
      <c r="AR44" s="171"/>
      <c r="AS44" s="171"/>
      <c r="AT44" s="171"/>
      <c r="AU44" s="171"/>
    </row>
    <row r="45" spans="1:47" ht="15.95" customHeight="1" x14ac:dyDescent="0.2">
      <c r="A45" s="116" t="s">
        <v>128</v>
      </c>
      <c r="B45" s="117" t="s">
        <v>129</v>
      </c>
      <c r="C45" s="117" t="s">
        <v>130</v>
      </c>
      <c r="D45" s="117" t="s">
        <v>131</v>
      </c>
      <c r="E45" s="117" t="s">
        <v>130</v>
      </c>
      <c r="F45" s="117" t="s">
        <v>132</v>
      </c>
      <c r="G45" s="118" t="s">
        <v>128</v>
      </c>
      <c r="I45" s="116" t="s">
        <v>128</v>
      </c>
      <c r="J45" s="117" t="s">
        <v>129</v>
      </c>
      <c r="K45" s="117" t="s">
        <v>130</v>
      </c>
      <c r="L45" s="117" t="s">
        <v>131</v>
      </c>
      <c r="M45" s="117" t="s">
        <v>130</v>
      </c>
      <c r="N45" s="117" t="s">
        <v>132</v>
      </c>
      <c r="O45" s="118" t="s">
        <v>128</v>
      </c>
      <c r="Q45" s="116" t="s">
        <v>128</v>
      </c>
      <c r="R45" s="117" t="s">
        <v>129</v>
      </c>
      <c r="S45" s="117" t="s">
        <v>130</v>
      </c>
      <c r="T45" s="117" t="s">
        <v>131</v>
      </c>
      <c r="U45" s="117" t="s">
        <v>130</v>
      </c>
      <c r="V45" s="117" t="s">
        <v>132</v>
      </c>
      <c r="W45" s="118" t="s">
        <v>128</v>
      </c>
      <c r="Y45" s="126"/>
      <c r="Z45" s="126"/>
      <c r="AA45" s="126"/>
      <c r="AB45" s="126"/>
      <c r="AC45" s="126"/>
      <c r="AD45" s="126"/>
      <c r="AE45" s="126"/>
      <c r="AG45" s="126"/>
      <c r="AH45" s="126"/>
      <c r="AI45" s="126"/>
      <c r="AJ45" s="126"/>
      <c r="AK45" s="126"/>
      <c r="AL45" s="126"/>
      <c r="AM45" s="126"/>
      <c r="AO45" s="126"/>
      <c r="AP45" s="126"/>
      <c r="AQ45" s="126"/>
      <c r="AR45" s="126"/>
      <c r="AS45" s="126"/>
      <c r="AT45" s="126"/>
      <c r="AU45" s="126"/>
    </row>
    <row r="46" spans="1:47" ht="15.95" customHeight="1" x14ac:dyDescent="0.2">
      <c r="A46" s="119">
        <f>IF($A44=1,$A43,0)</f>
        <v>0</v>
      </c>
      <c r="B46" s="120">
        <f>IF($A44=2,$A43,IF(A46&lt;&gt;0,A46+1,0))</f>
        <v>0</v>
      </c>
      <c r="C46" s="120">
        <f>IF($A44=3,$A43,IF(B46&lt;&gt;0,B46+1,0))</f>
        <v>0</v>
      </c>
      <c r="D46" s="120">
        <f>IF($A44=4,$A43,IF(C46&lt;&gt;0,C46+1,0))</f>
        <v>0</v>
      </c>
      <c r="E46" s="120">
        <f>IF($A44=5,$A43,IF(D46&lt;&gt;0,D46+1,0))</f>
        <v>0</v>
      </c>
      <c r="F46" s="120">
        <f>IF($A44=6,$A43,IF(E46&lt;&gt;0,E46+1,0))</f>
        <v>46388</v>
      </c>
      <c r="G46" s="121">
        <f>IF($A44=7,$A43,IF(F46&lt;&gt;0,F46+1,0))</f>
        <v>46389</v>
      </c>
      <c r="H46" s="122"/>
      <c r="I46" s="119">
        <f>IF($I44=1,$I43,0)</f>
        <v>0</v>
      </c>
      <c r="J46" s="120">
        <f>IF($I44=2,$I43,IF(I46&lt;&gt;0,I46+1,0))</f>
        <v>46419</v>
      </c>
      <c r="K46" s="120">
        <f>IF($I44=3,$I43,IF(J46&lt;&gt;0,J46+1,0))</f>
        <v>46420</v>
      </c>
      <c r="L46" s="120">
        <f>IF($I44=4,$I43,IF(K46&lt;&gt;0,K46+1,0))</f>
        <v>46421</v>
      </c>
      <c r="M46" s="120">
        <f>IF($I44=5,$I43,IF(L46&lt;&gt;0,L46+1,0))</f>
        <v>46422</v>
      </c>
      <c r="N46" s="120">
        <f>IF($I44=6,$I43,IF(M46&lt;&gt;0,M46+1,0))</f>
        <v>46423</v>
      </c>
      <c r="O46" s="121">
        <f>IF($I44=7,$I43,IF(N46&lt;&gt;0,N46+1,0))</f>
        <v>46424</v>
      </c>
      <c r="P46" s="122"/>
      <c r="Q46" s="119">
        <f>IF($Q44=1,$Q43,0)</f>
        <v>0</v>
      </c>
      <c r="R46" s="120">
        <f>IF($Q44=2,$Q43,IF(Q46&lt;&gt;0,Q46+1,0))</f>
        <v>46447</v>
      </c>
      <c r="S46" s="120">
        <f>IF($Q44=3,$Q43,IF(R46&lt;&gt;0,R46+1,0))</f>
        <v>46448</v>
      </c>
      <c r="T46" s="120">
        <f>IF($Q44=4,$Q43,IF(S46&lt;&gt;0,S46+1,0))</f>
        <v>46449</v>
      </c>
      <c r="U46" s="120">
        <f>IF($Q44=5,$Q43,IF(T46&lt;&gt;0,T46+1,0))</f>
        <v>46450</v>
      </c>
      <c r="V46" s="120">
        <f>IF($Q44=6,$Q43,IF(U46&lt;&gt;0,U46+1,0))</f>
        <v>46451</v>
      </c>
      <c r="W46" s="121">
        <f>IF($Q44=7,$Q43,IF(V46&lt;&gt;0,V46+1,0))</f>
        <v>46452</v>
      </c>
      <c r="Y46" s="127">
        <f>COUNTIF(閉庁日[],A46)</f>
        <v>0</v>
      </c>
      <c r="Z46" s="127">
        <f>COUNTIF(閉庁日[],B46)</f>
        <v>0</v>
      </c>
      <c r="AA46" s="127">
        <f>COUNTIF(閉庁日[],C46)</f>
        <v>0</v>
      </c>
      <c r="AB46" s="127">
        <f>COUNTIF(閉庁日[],D46)</f>
        <v>0</v>
      </c>
      <c r="AC46" s="127">
        <f>COUNTIF(閉庁日[],E46)</f>
        <v>0</v>
      </c>
      <c r="AD46" s="127">
        <f>COUNTIF(閉庁日[],F46)</f>
        <v>2</v>
      </c>
      <c r="AE46" s="127">
        <f>COUNTIF(閉庁日[],G46)</f>
        <v>1</v>
      </c>
      <c r="AF46" s="128"/>
      <c r="AG46" s="127">
        <f>COUNTIF(閉庁日[],I46)</f>
        <v>0</v>
      </c>
      <c r="AH46" s="127">
        <f>COUNTIF(閉庁日[],J46)</f>
        <v>0</v>
      </c>
      <c r="AI46" s="127">
        <f>COUNTIF(閉庁日[],K46)</f>
        <v>0</v>
      </c>
      <c r="AJ46" s="127">
        <f>COUNTIF(閉庁日[],L46)</f>
        <v>0</v>
      </c>
      <c r="AK46" s="127">
        <f>COUNTIF(閉庁日[],M46)</f>
        <v>0</v>
      </c>
      <c r="AL46" s="127">
        <f>COUNTIF(閉庁日[],N46)</f>
        <v>0</v>
      </c>
      <c r="AM46" s="127">
        <f>COUNTIF(閉庁日[],O46)</f>
        <v>0</v>
      </c>
      <c r="AN46" s="128"/>
      <c r="AO46" s="127">
        <f>COUNTIF(閉庁日[],Q46)</f>
        <v>0</v>
      </c>
      <c r="AP46" s="127">
        <f>COUNTIF(閉庁日[],R46)</f>
        <v>0</v>
      </c>
      <c r="AQ46" s="127">
        <f>COUNTIF(閉庁日[],S46)</f>
        <v>0</v>
      </c>
      <c r="AR46" s="127">
        <f>COUNTIF(閉庁日[],T46)</f>
        <v>0</v>
      </c>
      <c r="AS46" s="127">
        <f>COUNTIF(閉庁日[],U46)</f>
        <v>0</v>
      </c>
      <c r="AT46" s="127">
        <f>COUNTIF(閉庁日[],V46)</f>
        <v>0</v>
      </c>
      <c r="AU46" s="127">
        <f>COUNTIF(閉庁日[],W46)</f>
        <v>0</v>
      </c>
    </row>
    <row r="47" spans="1:47" ht="15.95" customHeight="1" x14ac:dyDescent="0.2">
      <c r="A47" s="119">
        <f>G46+1</f>
        <v>46390</v>
      </c>
      <c r="B47" s="120">
        <f t="shared" ref="B47:G49" si="36">A47+1</f>
        <v>46391</v>
      </c>
      <c r="C47" s="120">
        <f t="shared" si="36"/>
        <v>46392</v>
      </c>
      <c r="D47" s="120">
        <f t="shared" si="36"/>
        <v>46393</v>
      </c>
      <c r="E47" s="120">
        <f t="shared" si="36"/>
        <v>46394</v>
      </c>
      <c r="F47" s="120">
        <f t="shared" si="36"/>
        <v>46395</v>
      </c>
      <c r="G47" s="121">
        <f t="shared" si="36"/>
        <v>46396</v>
      </c>
      <c r="H47" s="122"/>
      <c r="I47" s="119">
        <f>O46+1</f>
        <v>46425</v>
      </c>
      <c r="J47" s="120">
        <f t="shared" ref="J47:O49" si="37">I47+1</f>
        <v>46426</v>
      </c>
      <c r="K47" s="120">
        <f t="shared" si="37"/>
        <v>46427</v>
      </c>
      <c r="L47" s="120">
        <f t="shared" si="37"/>
        <v>46428</v>
      </c>
      <c r="M47" s="120">
        <f t="shared" si="37"/>
        <v>46429</v>
      </c>
      <c r="N47" s="120">
        <f t="shared" si="37"/>
        <v>46430</v>
      </c>
      <c r="O47" s="121">
        <f t="shared" si="37"/>
        <v>46431</v>
      </c>
      <c r="P47" s="122"/>
      <c r="Q47" s="119">
        <f>W46+1</f>
        <v>46453</v>
      </c>
      <c r="R47" s="120">
        <f t="shared" ref="R47:W49" si="38">Q47+1</f>
        <v>46454</v>
      </c>
      <c r="S47" s="120">
        <f t="shared" si="38"/>
        <v>46455</v>
      </c>
      <c r="T47" s="120">
        <f t="shared" si="38"/>
        <v>46456</v>
      </c>
      <c r="U47" s="120">
        <f t="shared" si="38"/>
        <v>46457</v>
      </c>
      <c r="V47" s="120">
        <f t="shared" si="38"/>
        <v>46458</v>
      </c>
      <c r="W47" s="121">
        <f t="shared" si="38"/>
        <v>46459</v>
      </c>
      <c r="Y47" s="127">
        <f>COUNTIF(閉庁日[],A47)</f>
        <v>1</v>
      </c>
      <c r="Z47" s="127">
        <f>COUNTIF(閉庁日[],B47)</f>
        <v>0</v>
      </c>
      <c r="AA47" s="127">
        <f>COUNTIF(閉庁日[],C47)</f>
        <v>0</v>
      </c>
      <c r="AB47" s="127">
        <f>COUNTIF(閉庁日[],D47)</f>
        <v>0</v>
      </c>
      <c r="AC47" s="127">
        <f>COUNTIF(閉庁日[],E47)</f>
        <v>0</v>
      </c>
      <c r="AD47" s="127">
        <f>COUNTIF(閉庁日[],F47)</f>
        <v>0</v>
      </c>
      <c r="AE47" s="127">
        <f>COUNTIF(閉庁日[],G47)</f>
        <v>0</v>
      </c>
      <c r="AF47" s="128"/>
      <c r="AG47" s="127">
        <f>COUNTIF(閉庁日[],I47)</f>
        <v>0</v>
      </c>
      <c r="AH47" s="127">
        <f>COUNTIF(閉庁日[],J47)</f>
        <v>0</v>
      </c>
      <c r="AI47" s="127">
        <f>COUNTIF(閉庁日[],K47)</f>
        <v>0</v>
      </c>
      <c r="AJ47" s="127">
        <f>COUNTIF(閉庁日[],L47)</f>
        <v>0</v>
      </c>
      <c r="AK47" s="127">
        <f>COUNTIF(閉庁日[],M47)</f>
        <v>1</v>
      </c>
      <c r="AL47" s="127">
        <f>COUNTIF(閉庁日[],N47)</f>
        <v>0</v>
      </c>
      <c r="AM47" s="127">
        <f>COUNTIF(閉庁日[],O47)</f>
        <v>0</v>
      </c>
      <c r="AN47" s="128"/>
      <c r="AO47" s="127">
        <f>COUNTIF(閉庁日[],Q47)</f>
        <v>0</v>
      </c>
      <c r="AP47" s="127">
        <f>COUNTIF(閉庁日[],R47)</f>
        <v>0</v>
      </c>
      <c r="AQ47" s="127">
        <f>COUNTIF(閉庁日[],S47)</f>
        <v>0</v>
      </c>
      <c r="AR47" s="127">
        <f>COUNTIF(閉庁日[],T47)</f>
        <v>0</v>
      </c>
      <c r="AS47" s="127">
        <f>COUNTIF(閉庁日[],U47)</f>
        <v>0</v>
      </c>
      <c r="AT47" s="127">
        <f>COUNTIF(閉庁日[],V47)</f>
        <v>0</v>
      </c>
      <c r="AU47" s="127">
        <f>COUNTIF(閉庁日[],W47)</f>
        <v>0</v>
      </c>
    </row>
    <row r="48" spans="1:47" ht="15.95" customHeight="1" x14ac:dyDescent="0.2">
      <c r="A48" s="119">
        <f>G47+1</f>
        <v>46397</v>
      </c>
      <c r="B48" s="120">
        <f t="shared" si="36"/>
        <v>46398</v>
      </c>
      <c r="C48" s="120">
        <f t="shared" si="36"/>
        <v>46399</v>
      </c>
      <c r="D48" s="120">
        <f t="shared" si="36"/>
        <v>46400</v>
      </c>
      <c r="E48" s="120">
        <f t="shared" si="36"/>
        <v>46401</v>
      </c>
      <c r="F48" s="120">
        <f t="shared" si="36"/>
        <v>46402</v>
      </c>
      <c r="G48" s="121">
        <f t="shared" si="36"/>
        <v>46403</v>
      </c>
      <c r="H48" s="122"/>
      <c r="I48" s="119">
        <f>O47+1</f>
        <v>46432</v>
      </c>
      <c r="J48" s="120">
        <f t="shared" si="37"/>
        <v>46433</v>
      </c>
      <c r="K48" s="120">
        <f t="shared" si="37"/>
        <v>46434</v>
      </c>
      <c r="L48" s="120">
        <f t="shared" si="37"/>
        <v>46435</v>
      </c>
      <c r="M48" s="120">
        <f t="shared" si="37"/>
        <v>46436</v>
      </c>
      <c r="N48" s="120">
        <f t="shared" si="37"/>
        <v>46437</v>
      </c>
      <c r="O48" s="121">
        <f t="shared" si="37"/>
        <v>46438</v>
      </c>
      <c r="P48" s="122"/>
      <c r="Q48" s="119">
        <f>W47+1</f>
        <v>46460</v>
      </c>
      <c r="R48" s="120">
        <f t="shared" si="38"/>
        <v>46461</v>
      </c>
      <c r="S48" s="120">
        <f t="shared" si="38"/>
        <v>46462</v>
      </c>
      <c r="T48" s="120">
        <f t="shared" si="38"/>
        <v>46463</v>
      </c>
      <c r="U48" s="120">
        <f t="shared" si="38"/>
        <v>46464</v>
      </c>
      <c r="V48" s="120">
        <f t="shared" si="38"/>
        <v>46465</v>
      </c>
      <c r="W48" s="121">
        <f t="shared" si="38"/>
        <v>46466</v>
      </c>
      <c r="Y48" s="127">
        <f>COUNTIF(閉庁日[],A48)</f>
        <v>0</v>
      </c>
      <c r="Z48" s="127">
        <f>COUNTIF(閉庁日[],B48)</f>
        <v>1</v>
      </c>
      <c r="AA48" s="127">
        <f>COUNTIF(閉庁日[],C48)</f>
        <v>0</v>
      </c>
      <c r="AB48" s="127">
        <f>COUNTIF(閉庁日[],D48)</f>
        <v>0</v>
      </c>
      <c r="AC48" s="127">
        <f>COUNTIF(閉庁日[],E48)</f>
        <v>0</v>
      </c>
      <c r="AD48" s="127">
        <f>COUNTIF(閉庁日[],F48)</f>
        <v>0</v>
      </c>
      <c r="AE48" s="127">
        <f>COUNTIF(閉庁日[],G48)</f>
        <v>0</v>
      </c>
      <c r="AF48" s="128"/>
      <c r="AG48" s="127">
        <f>COUNTIF(閉庁日[],I48)</f>
        <v>0</v>
      </c>
      <c r="AH48" s="127">
        <f>COUNTIF(閉庁日[],J48)</f>
        <v>0</v>
      </c>
      <c r="AI48" s="127">
        <f>COUNTIF(閉庁日[],K48)</f>
        <v>0</v>
      </c>
      <c r="AJ48" s="127">
        <f>COUNTIF(閉庁日[],L48)</f>
        <v>0</v>
      </c>
      <c r="AK48" s="127">
        <f>COUNTIF(閉庁日[],M48)</f>
        <v>0</v>
      </c>
      <c r="AL48" s="127">
        <f>COUNTIF(閉庁日[],N48)</f>
        <v>0</v>
      </c>
      <c r="AM48" s="127">
        <f>COUNTIF(閉庁日[],O48)</f>
        <v>0</v>
      </c>
      <c r="AN48" s="128"/>
      <c r="AO48" s="127">
        <f>COUNTIF(閉庁日[],Q48)</f>
        <v>0</v>
      </c>
      <c r="AP48" s="127">
        <f>COUNTIF(閉庁日[],R48)</f>
        <v>0</v>
      </c>
      <c r="AQ48" s="127">
        <f>COUNTIF(閉庁日[],S48)</f>
        <v>0</v>
      </c>
      <c r="AR48" s="127">
        <f>COUNTIF(閉庁日[],T48)</f>
        <v>0</v>
      </c>
      <c r="AS48" s="127">
        <f>COUNTIF(閉庁日[],U48)</f>
        <v>0</v>
      </c>
      <c r="AT48" s="127">
        <f>COUNTIF(閉庁日[],V48)</f>
        <v>0</v>
      </c>
      <c r="AU48" s="127">
        <f>COUNTIF(閉庁日[],W48)</f>
        <v>0</v>
      </c>
    </row>
    <row r="49" spans="1:47" ht="15.95" customHeight="1" x14ac:dyDescent="0.2">
      <c r="A49" s="119">
        <f>G48+1</f>
        <v>46404</v>
      </c>
      <c r="B49" s="120">
        <f t="shared" si="36"/>
        <v>46405</v>
      </c>
      <c r="C49" s="120">
        <f t="shared" si="36"/>
        <v>46406</v>
      </c>
      <c r="D49" s="120">
        <f t="shared" si="36"/>
        <v>46407</v>
      </c>
      <c r="E49" s="120">
        <f t="shared" si="36"/>
        <v>46408</v>
      </c>
      <c r="F49" s="120">
        <f t="shared" si="36"/>
        <v>46409</v>
      </c>
      <c r="G49" s="121">
        <f t="shared" si="36"/>
        <v>46410</v>
      </c>
      <c r="H49" s="122"/>
      <c r="I49" s="119">
        <f>O48+1</f>
        <v>46439</v>
      </c>
      <c r="J49" s="120">
        <f t="shared" si="37"/>
        <v>46440</v>
      </c>
      <c r="K49" s="120">
        <f t="shared" si="37"/>
        <v>46441</v>
      </c>
      <c r="L49" s="120">
        <f t="shared" si="37"/>
        <v>46442</v>
      </c>
      <c r="M49" s="120">
        <f t="shared" si="37"/>
        <v>46443</v>
      </c>
      <c r="N49" s="120">
        <f t="shared" si="37"/>
        <v>46444</v>
      </c>
      <c r="O49" s="121">
        <f t="shared" si="37"/>
        <v>46445</v>
      </c>
      <c r="P49" s="122"/>
      <c r="Q49" s="119">
        <f>W48+1</f>
        <v>46467</v>
      </c>
      <c r="R49" s="120">
        <f t="shared" si="38"/>
        <v>46468</v>
      </c>
      <c r="S49" s="120">
        <f t="shared" si="38"/>
        <v>46469</v>
      </c>
      <c r="T49" s="120">
        <f t="shared" si="38"/>
        <v>46470</v>
      </c>
      <c r="U49" s="120">
        <f t="shared" si="38"/>
        <v>46471</v>
      </c>
      <c r="V49" s="120">
        <f t="shared" si="38"/>
        <v>46472</v>
      </c>
      <c r="W49" s="121">
        <f t="shared" si="38"/>
        <v>46473</v>
      </c>
      <c r="Y49" s="127">
        <f>COUNTIF(閉庁日[],A49)</f>
        <v>0</v>
      </c>
      <c r="Z49" s="127">
        <f>COUNTIF(閉庁日[],B49)</f>
        <v>0</v>
      </c>
      <c r="AA49" s="127">
        <f>COUNTIF(閉庁日[],C49)</f>
        <v>0</v>
      </c>
      <c r="AB49" s="127">
        <f>COUNTIF(閉庁日[],D49)</f>
        <v>0</v>
      </c>
      <c r="AC49" s="127">
        <f>COUNTIF(閉庁日[],E49)</f>
        <v>0</v>
      </c>
      <c r="AD49" s="127">
        <f>COUNTIF(閉庁日[],F49)</f>
        <v>0</v>
      </c>
      <c r="AE49" s="127">
        <f>COUNTIF(閉庁日[],G49)</f>
        <v>0</v>
      </c>
      <c r="AF49" s="128"/>
      <c r="AG49" s="127">
        <f>COUNTIF(閉庁日[],I49)</f>
        <v>0</v>
      </c>
      <c r="AH49" s="127">
        <f>COUNTIF(閉庁日[],J49)</f>
        <v>0</v>
      </c>
      <c r="AI49" s="127">
        <f>COUNTIF(閉庁日[],K49)</f>
        <v>1</v>
      </c>
      <c r="AJ49" s="127">
        <f>COUNTIF(閉庁日[],L49)</f>
        <v>0</v>
      </c>
      <c r="AK49" s="127">
        <f>COUNTIF(閉庁日[],M49)</f>
        <v>0</v>
      </c>
      <c r="AL49" s="127">
        <f>COUNTIF(閉庁日[],N49)</f>
        <v>0</v>
      </c>
      <c r="AM49" s="127">
        <f>COUNTIF(閉庁日[],O49)</f>
        <v>0</v>
      </c>
      <c r="AN49" s="128"/>
      <c r="AO49" s="127">
        <f>COUNTIF(閉庁日[],Q49)</f>
        <v>1</v>
      </c>
      <c r="AP49" s="127">
        <f>COUNTIF(閉庁日[],R49)</f>
        <v>1</v>
      </c>
      <c r="AQ49" s="127">
        <f>COUNTIF(閉庁日[],S49)</f>
        <v>0</v>
      </c>
      <c r="AR49" s="127">
        <f>COUNTIF(閉庁日[],T49)</f>
        <v>0</v>
      </c>
      <c r="AS49" s="127">
        <f>COUNTIF(閉庁日[],U49)</f>
        <v>0</v>
      </c>
      <c r="AT49" s="127">
        <f>COUNTIF(閉庁日[],V49)</f>
        <v>0</v>
      </c>
      <c r="AU49" s="127">
        <f>COUNTIF(閉庁日[],W49)</f>
        <v>0</v>
      </c>
    </row>
    <row r="50" spans="1:47" ht="15.95" customHeight="1" x14ac:dyDescent="0.2">
      <c r="A50" s="119">
        <f>IF(G49+1&lt;=$D44,G49+1,0)</f>
        <v>46411</v>
      </c>
      <c r="B50" s="120">
        <f t="shared" ref="B50:G50" si="39">IF(A50=0,0,IF(A50+1&lt;=$D44,A50+1,0))</f>
        <v>46412</v>
      </c>
      <c r="C50" s="120">
        <f t="shared" si="39"/>
        <v>46413</v>
      </c>
      <c r="D50" s="120">
        <f t="shared" si="39"/>
        <v>46414</v>
      </c>
      <c r="E50" s="120">
        <f t="shared" si="39"/>
        <v>46415</v>
      </c>
      <c r="F50" s="120">
        <f t="shared" si="39"/>
        <v>46416</v>
      </c>
      <c r="G50" s="121">
        <f t="shared" si="39"/>
        <v>46417</v>
      </c>
      <c r="H50" s="122"/>
      <c r="I50" s="119">
        <f>IF(O49+1&lt;=$L44,O49+1,0)</f>
        <v>46446</v>
      </c>
      <c r="J50" s="120">
        <f t="shared" ref="J50:O50" si="40">IF(I50=0,0,IF(I50+1&lt;=$L44,I50+1,0))</f>
        <v>0</v>
      </c>
      <c r="K50" s="120">
        <f t="shared" si="40"/>
        <v>0</v>
      </c>
      <c r="L50" s="120">
        <f t="shared" si="40"/>
        <v>0</v>
      </c>
      <c r="M50" s="120">
        <f t="shared" si="40"/>
        <v>0</v>
      </c>
      <c r="N50" s="120">
        <f t="shared" si="40"/>
        <v>0</v>
      </c>
      <c r="O50" s="121">
        <f t="shared" si="40"/>
        <v>0</v>
      </c>
      <c r="P50" s="122"/>
      <c r="Q50" s="119">
        <f>IF(W49+1&lt;=$T44,W49+1,0)</f>
        <v>46474</v>
      </c>
      <c r="R50" s="120">
        <f t="shared" ref="R50:W50" si="41">IF(Q50=0,0,IF(Q50+1&lt;=$T44,Q50+1,0))</f>
        <v>46475</v>
      </c>
      <c r="S50" s="120">
        <f t="shared" si="41"/>
        <v>46476</v>
      </c>
      <c r="T50" s="120">
        <f t="shared" si="41"/>
        <v>46477</v>
      </c>
      <c r="U50" s="120">
        <f t="shared" si="41"/>
        <v>0</v>
      </c>
      <c r="V50" s="120">
        <f t="shared" si="41"/>
        <v>0</v>
      </c>
      <c r="W50" s="121">
        <f t="shared" si="41"/>
        <v>0</v>
      </c>
      <c r="Y50" s="127">
        <f>COUNTIF(閉庁日[],A50)</f>
        <v>0</v>
      </c>
      <c r="Z50" s="127">
        <f>COUNTIF(閉庁日[],B50)</f>
        <v>0</v>
      </c>
      <c r="AA50" s="127">
        <f>COUNTIF(閉庁日[],C50)</f>
        <v>0</v>
      </c>
      <c r="AB50" s="127">
        <f>COUNTIF(閉庁日[],D50)</f>
        <v>0</v>
      </c>
      <c r="AC50" s="127">
        <f>COUNTIF(閉庁日[],E50)</f>
        <v>0</v>
      </c>
      <c r="AD50" s="127">
        <f>COUNTIF(閉庁日[],F50)</f>
        <v>0</v>
      </c>
      <c r="AE50" s="127">
        <f>COUNTIF(閉庁日[],G50)</f>
        <v>0</v>
      </c>
      <c r="AF50" s="128"/>
      <c r="AG50" s="127">
        <f>COUNTIF(閉庁日[],I50)</f>
        <v>0</v>
      </c>
      <c r="AH50" s="127">
        <f>COUNTIF(閉庁日[],J50)</f>
        <v>0</v>
      </c>
      <c r="AI50" s="127">
        <f>COUNTIF(閉庁日[],K50)</f>
        <v>0</v>
      </c>
      <c r="AJ50" s="127">
        <f>COUNTIF(閉庁日[],L50)</f>
        <v>0</v>
      </c>
      <c r="AK50" s="127">
        <f>COUNTIF(閉庁日[],M50)</f>
        <v>0</v>
      </c>
      <c r="AL50" s="127">
        <f>COUNTIF(閉庁日[],N50)</f>
        <v>0</v>
      </c>
      <c r="AM50" s="127">
        <f>COUNTIF(閉庁日[],O50)</f>
        <v>0</v>
      </c>
      <c r="AN50" s="128"/>
      <c r="AO50" s="127">
        <f>COUNTIF(閉庁日[],Q50)</f>
        <v>0</v>
      </c>
      <c r="AP50" s="127">
        <f>COUNTIF(閉庁日[],R50)</f>
        <v>0</v>
      </c>
      <c r="AQ50" s="127">
        <f>COUNTIF(閉庁日[],S50)</f>
        <v>0</v>
      </c>
      <c r="AR50" s="127">
        <f>COUNTIF(閉庁日[],T50)</f>
        <v>0</v>
      </c>
      <c r="AS50" s="127">
        <f>COUNTIF(閉庁日[],U50)</f>
        <v>0</v>
      </c>
      <c r="AT50" s="127">
        <f>COUNTIF(閉庁日[],V50)</f>
        <v>0</v>
      </c>
      <c r="AU50" s="127">
        <f>COUNTIF(閉庁日[],W50)</f>
        <v>0</v>
      </c>
    </row>
    <row r="51" spans="1:47" ht="15.95" customHeight="1" x14ac:dyDescent="0.2">
      <c r="A51" s="119">
        <f>IF(G50=0,0,IF(G50+1&lt;=$D44,G50+1,0))</f>
        <v>46418</v>
      </c>
      <c r="B51" s="120">
        <f t="shared" ref="B51:G51" si="42">IF(A51=0,0,IF(A51+1&lt;=$D44,A51+1,0))</f>
        <v>0</v>
      </c>
      <c r="C51" s="120">
        <f t="shared" si="42"/>
        <v>0</v>
      </c>
      <c r="D51" s="120">
        <f t="shared" si="42"/>
        <v>0</v>
      </c>
      <c r="E51" s="120">
        <f t="shared" si="42"/>
        <v>0</v>
      </c>
      <c r="F51" s="120">
        <f t="shared" si="42"/>
        <v>0</v>
      </c>
      <c r="G51" s="121">
        <f t="shared" si="42"/>
        <v>0</v>
      </c>
      <c r="H51" s="122"/>
      <c r="I51" s="119">
        <f>IF(O50=0,0,IF(O50+1&lt;=$L44,O50+1,0))</f>
        <v>0</v>
      </c>
      <c r="J51" s="120">
        <f t="shared" ref="J51:O51" si="43">IF(I51=0,0,IF(I51+1&lt;=$L44,I51+1,0))</f>
        <v>0</v>
      </c>
      <c r="K51" s="120">
        <f t="shared" si="43"/>
        <v>0</v>
      </c>
      <c r="L51" s="120">
        <f t="shared" si="43"/>
        <v>0</v>
      </c>
      <c r="M51" s="120">
        <f t="shared" si="43"/>
        <v>0</v>
      </c>
      <c r="N51" s="120">
        <f t="shared" si="43"/>
        <v>0</v>
      </c>
      <c r="O51" s="121">
        <f t="shared" si="43"/>
        <v>0</v>
      </c>
      <c r="P51" s="122"/>
      <c r="Q51" s="119">
        <f>IF(W50=0,0,IF(W50+1&lt;=$T44,W50+1,0))</f>
        <v>0</v>
      </c>
      <c r="R51" s="120">
        <f t="shared" ref="R51:W51" si="44">IF(Q51=0,0,IF(Q51+1&lt;=$T44,Q51+1,0))</f>
        <v>0</v>
      </c>
      <c r="S51" s="120">
        <f t="shared" si="44"/>
        <v>0</v>
      </c>
      <c r="T51" s="120">
        <f t="shared" si="44"/>
        <v>0</v>
      </c>
      <c r="U51" s="120">
        <f t="shared" si="44"/>
        <v>0</v>
      </c>
      <c r="V51" s="120">
        <f t="shared" si="44"/>
        <v>0</v>
      </c>
      <c r="W51" s="121">
        <f t="shared" si="44"/>
        <v>0</v>
      </c>
      <c r="Y51" s="127">
        <f>COUNTIF(閉庁日[],A51)</f>
        <v>0</v>
      </c>
      <c r="Z51" s="127">
        <f>COUNTIF(閉庁日[],B51)</f>
        <v>0</v>
      </c>
      <c r="AA51" s="127">
        <f>COUNTIF(閉庁日[],C51)</f>
        <v>0</v>
      </c>
      <c r="AB51" s="127">
        <f>COUNTIF(閉庁日[],D51)</f>
        <v>0</v>
      </c>
      <c r="AC51" s="127">
        <f>COUNTIF(閉庁日[],E51)</f>
        <v>0</v>
      </c>
      <c r="AD51" s="127">
        <f>COUNTIF(閉庁日[],F51)</f>
        <v>0</v>
      </c>
      <c r="AE51" s="127">
        <f>COUNTIF(閉庁日[],G51)</f>
        <v>0</v>
      </c>
      <c r="AF51" s="128"/>
      <c r="AG51" s="127">
        <f>COUNTIF(閉庁日[],I51)</f>
        <v>0</v>
      </c>
      <c r="AH51" s="127">
        <f>COUNTIF(閉庁日[],J51)</f>
        <v>0</v>
      </c>
      <c r="AI51" s="127">
        <f>COUNTIF(閉庁日[],K51)</f>
        <v>0</v>
      </c>
      <c r="AJ51" s="127">
        <f>COUNTIF(閉庁日[],L51)</f>
        <v>0</v>
      </c>
      <c r="AK51" s="127">
        <f>COUNTIF(閉庁日[],M51)</f>
        <v>0</v>
      </c>
      <c r="AL51" s="127">
        <f>COUNTIF(閉庁日[],N51)</f>
        <v>0</v>
      </c>
      <c r="AM51" s="127">
        <f>COUNTIF(閉庁日[],O51)</f>
        <v>0</v>
      </c>
      <c r="AN51" s="128"/>
      <c r="AO51" s="127">
        <f>COUNTIF(閉庁日[],Q51)</f>
        <v>0</v>
      </c>
      <c r="AP51" s="127">
        <f>COUNTIF(閉庁日[],R51)</f>
        <v>0</v>
      </c>
      <c r="AQ51" s="127">
        <f>COUNTIF(閉庁日[],S51)</f>
        <v>0</v>
      </c>
      <c r="AR51" s="127">
        <f>COUNTIF(閉庁日[],T51)</f>
        <v>0</v>
      </c>
      <c r="AS51" s="127">
        <f>COUNTIF(閉庁日[],U51)</f>
        <v>0</v>
      </c>
      <c r="AT51" s="127">
        <f>COUNTIF(閉庁日[],V51)</f>
        <v>0</v>
      </c>
      <c r="AU51" s="127">
        <f>COUNTIF(閉庁日[],W51)</f>
        <v>0</v>
      </c>
    </row>
    <row r="53" spans="1:47" ht="15.95" customHeight="1" x14ac:dyDescent="0.2">
      <c r="A53" s="166">
        <f>A42</f>
        <v>2027</v>
      </c>
      <c r="B53" s="166"/>
      <c r="C53" s="166"/>
      <c r="D53" s="166"/>
      <c r="E53" s="166"/>
      <c r="F53" s="166"/>
      <c r="G53" s="166"/>
      <c r="H53" s="166"/>
      <c r="I53" s="166"/>
      <c r="J53" s="166"/>
      <c r="K53" s="166"/>
      <c r="L53" s="166"/>
      <c r="M53" s="166"/>
      <c r="N53" s="166"/>
      <c r="O53" s="166"/>
      <c r="P53" s="166"/>
      <c r="Q53" s="166"/>
      <c r="R53" s="166"/>
      <c r="S53" s="166"/>
      <c r="T53" s="166"/>
      <c r="U53" s="166"/>
      <c r="V53" s="166"/>
      <c r="W53" s="166"/>
    </row>
    <row r="54" spans="1:47" ht="15.95" customHeight="1" x14ac:dyDescent="0.2">
      <c r="A54" s="168">
        <f>EDATE(Q43,1)</f>
        <v>46478</v>
      </c>
      <c r="B54" s="168"/>
      <c r="C54" s="168"/>
      <c r="D54" s="168"/>
      <c r="E54" s="168"/>
      <c r="F54" s="168"/>
      <c r="G54" s="168"/>
      <c r="I54" s="168">
        <f>EDATE(A54,1)</f>
        <v>46508</v>
      </c>
      <c r="J54" s="168"/>
      <c r="K54" s="168"/>
      <c r="L54" s="168"/>
      <c r="M54" s="168"/>
      <c r="N54" s="168"/>
      <c r="O54" s="168"/>
      <c r="Q54" s="168">
        <f>EDATE(I54,1)</f>
        <v>46539</v>
      </c>
      <c r="R54" s="168"/>
      <c r="S54" s="168"/>
      <c r="T54" s="168"/>
      <c r="U54" s="168"/>
      <c r="V54" s="168"/>
      <c r="W54" s="168"/>
      <c r="Y54" s="169"/>
      <c r="Z54" s="169"/>
      <c r="AA54" s="169"/>
      <c r="AB54" s="169"/>
      <c r="AC54" s="169"/>
      <c r="AD54" s="169"/>
      <c r="AE54" s="169"/>
      <c r="AG54" s="169"/>
      <c r="AH54" s="169"/>
      <c r="AI54" s="169"/>
      <c r="AJ54" s="169"/>
      <c r="AK54" s="169"/>
      <c r="AL54" s="169"/>
      <c r="AM54" s="169"/>
      <c r="AO54" s="169"/>
      <c r="AP54" s="169"/>
      <c r="AQ54" s="169"/>
      <c r="AR54" s="169"/>
      <c r="AS54" s="169"/>
      <c r="AT54" s="169"/>
      <c r="AU54" s="169"/>
    </row>
    <row r="55" spans="1:47" ht="15.95" hidden="1" customHeight="1" x14ac:dyDescent="0.2">
      <c r="A55" s="115">
        <f>WEEKDAY(A54,1)</f>
        <v>5</v>
      </c>
      <c r="B55" s="115"/>
      <c r="C55" s="115"/>
      <c r="D55" s="170">
        <f>EOMONTH(A54,0)</f>
        <v>46507</v>
      </c>
      <c r="E55" s="170"/>
      <c r="F55" s="170"/>
      <c r="G55" s="170"/>
      <c r="I55" s="115">
        <f>WEEKDAY(I54,1)</f>
        <v>7</v>
      </c>
      <c r="J55" s="115"/>
      <c r="K55" s="115"/>
      <c r="L55" s="170">
        <f>EOMONTH(I54,0)</f>
        <v>46538</v>
      </c>
      <c r="M55" s="170"/>
      <c r="N55" s="170"/>
      <c r="O55" s="170"/>
      <c r="Q55" s="115">
        <f>WEEKDAY(Q54,1)</f>
        <v>3</v>
      </c>
      <c r="R55" s="115"/>
      <c r="S55" s="115"/>
      <c r="T55" s="170">
        <f>EOMONTH(Q54,0)</f>
        <v>46568</v>
      </c>
      <c r="U55" s="170"/>
      <c r="V55" s="170"/>
      <c r="W55" s="170"/>
      <c r="Y55" s="125"/>
      <c r="Z55" s="125"/>
      <c r="AA55" s="125"/>
      <c r="AB55" s="171"/>
      <c r="AC55" s="171"/>
      <c r="AD55" s="171"/>
      <c r="AE55" s="171"/>
      <c r="AG55" s="125"/>
      <c r="AH55" s="125"/>
      <c r="AI55" s="125"/>
      <c r="AJ55" s="171"/>
      <c r="AK55" s="171"/>
      <c r="AL55" s="171"/>
      <c r="AM55" s="171"/>
      <c r="AO55" s="125"/>
      <c r="AP55" s="125"/>
      <c r="AQ55" s="125"/>
      <c r="AR55" s="171"/>
      <c r="AS55" s="171"/>
      <c r="AT55" s="171"/>
      <c r="AU55" s="171"/>
    </row>
    <row r="56" spans="1:47" ht="15.95" customHeight="1" x14ac:dyDescent="0.2">
      <c r="A56" s="116" t="s">
        <v>128</v>
      </c>
      <c r="B56" s="117" t="s">
        <v>129</v>
      </c>
      <c r="C56" s="117" t="s">
        <v>130</v>
      </c>
      <c r="D56" s="117" t="s">
        <v>131</v>
      </c>
      <c r="E56" s="117" t="s">
        <v>130</v>
      </c>
      <c r="F56" s="117" t="s">
        <v>132</v>
      </c>
      <c r="G56" s="118" t="s">
        <v>128</v>
      </c>
      <c r="I56" s="116" t="s">
        <v>128</v>
      </c>
      <c r="J56" s="117" t="s">
        <v>129</v>
      </c>
      <c r="K56" s="117" t="s">
        <v>130</v>
      </c>
      <c r="L56" s="117" t="s">
        <v>131</v>
      </c>
      <c r="M56" s="117" t="s">
        <v>130</v>
      </c>
      <c r="N56" s="117" t="s">
        <v>132</v>
      </c>
      <c r="O56" s="118" t="s">
        <v>128</v>
      </c>
      <c r="Q56" s="116" t="s">
        <v>128</v>
      </c>
      <c r="R56" s="117" t="s">
        <v>129</v>
      </c>
      <c r="S56" s="117" t="s">
        <v>130</v>
      </c>
      <c r="T56" s="117" t="s">
        <v>131</v>
      </c>
      <c r="U56" s="117" t="s">
        <v>130</v>
      </c>
      <c r="V56" s="117" t="s">
        <v>132</v>
      </c>
      <c r="W56" s="118" t="s">
        <v>128</v>
      </c>
      <c r="Y56" s="126"/>
      <c r="Z56" s="126"/>
      <c r="AA56" s="126"/>
      <c r="AB56" s="126"/>
      <c r="AC56" s="126"/>
      <c r="AD56" s="126"/>
      <c r="AE56" s="126"/>
      <c r="AG56" s="126"/>
      <c r="AH56" s="126"/>
      <c r="AI56" s="126"/>
      <c r="AJ56" s="126"/>
      <c r="AK56" s="126"/>
      <c r="AL56" s="126"/>
      <c r="AM56" s="126"/>
      <c r="AO56" s="126"/>
      <c r="AP56" s="126"/>
      <c r="AQ56" s="126"/>
      <c r="AR56" s="126"/>
      <c r="AS56" s="126"/>
      <c r="AT56" s="126"/>
      <c r="AU56" s="126"/>
    </row>
    <row r="57" spans="1:47" ht="15.95" customHeight="1" x14ac:dyDescent="0.2">
      <c r="A57" s="119">
        <f>IF($A55=1,$A54,0)</f>
        <v>0</v>
      </c>
      <c r="B57" s="120">
        <f>IF($A55=2,$A54,IF(A57&lt;&gt;0,A57+1,0))</f>
        <v>0</v>
      </c>
      <c r="C57" s="120">
        <f>IF($A55=3,$A54,IF(B57&lt;&gt;0,B57+1,0))</f>
        <v>0</v>
      </c>
      <c r="D57" s="120">
        <f>IF($A55=4,$A54,IF(C57&lt;&gt;0,C57+1,0))</f>
        <v>0</v>
      </c>
      <c r="E57" s="120">
        <f>IF($A55=5,$A54,IF(D57&lt;&gt;0,D57+1,0))</f>
        <v>46478</v>
      </c>
      <c r="F57" s="120">
        <f>IF($A55=6,$A54,IF(E57&lt;&gt;0,E57+1,0))</f>
        <v>46479</v>
      </c>
      <c r="G57" s="121">
        <f>IF($A55=7,$A54,IF(F57&lt;&gt;0,F57+1,0))</f>
        <v>46480</v>
      </c>
      <c r="H57" s="122"/>
      <c r="I57" s="119">
        <f>IF($I55=1,$I54,0)</f>
        <v>0</v>
      </c>
      <c r="J57" s="120">
        <f>IF($I55=2,$I54,IF(I57&lt;&gt;0,I57+1,0))</f>
        <v>0</v>
      </c>
      <c r="K57" s="120">
        <f>IF($I55=3,$I54,IF(J57&lt;&gt;0,J57+1,0))</f>
        <v>0</v>
      </c>
      <c r="L57" s="120">
        <f>IF($I55=4,$I54,IF(K57&lt;&gt;0,K57+1,0))</f>
        <v>0</v>
      </c>
      <c r="M57" s="120">
        <f>IF($I55=5,$I54,IF(L57&lt;&gt;0,L57+1,0))</f>
        <v>0</v>
      </c>
      <c r="N57" s="120">
        <f>IF($I55=6,$I54,IF(M57&lt;&gt;0,M57+1,0))</f>
        <v>0</v>
      </c>
      <c r="O57" s="121">
        <f>IF($I55=7,$I54,IF(N57&lt;&gt;0,N57+1,0))</f>
        <v>46508</v>
      </c>
      <c r="P57" s="122"/>
      <c r="Q57" s="119">
        <f>IF($Q55=1,$Q54,0)</f>
        <v>0</v>
      </c>
      <c r="R57" s="120">
        <f>IF($Q55=2,$Q54,IF(Q57&lt;&gt;0,Q57+1,0))</f>
        <v>0</v>
      </c>
      <c r="S57" s="120">
        <f>IF($Q55=3,$Q54,IF(R57&lt;&gt;0,R57+1,0))</f>
        <v>46539</v>
      </c>
      <c r="T57" s="120">
        <f>IF($Q55=4,$Q54,IF(S57&lt;&gt;0,S57+1,0))</f>
        <v>46540</v>
      </c>
      <c r="U57" s="120">
        <f>IF($Q55=5,$Q54,IF(T57&lt;&gt;0,T57+1,0))</f>
        <v>46541</v>
      </c>
      <c r="V57" s="120">
        <f>IF($Q55=6,$Q54,IF(U57&lt;&gt;0,U57+1,0))</f>
        <v>46542</v>
      </c>
      <c r="W57" s="121">
        <f>IF($Q55=7,$Q54,IF(V57&lt;&gt;0,V57+1,0))</f>
        <v>46543</v>
      </c>
      <c r="Y57" s="127">
        <f>COUNTIF(閉庁日[],A57)</f>
        <v>0</v>
      </c>
      <c r="Z57" s="127">
        <f>COUNTIF(閉庁日[],B57)</f>
        <v>0</v>
      </c>
      <c r="AA57" s="127">
        <f>COUNTIF(閉庁日[],C57)</f>
        <v>0</v>
      </c>
      <c r="AB57" s="127">
        <f>COUNTIF(閉庁日[],D57)</f>
        <v>0</v>
      </c>
      <c r="AC57" s="127">
        <f>COUNTIF(閉庁日[],E57)</f>
        <v>0</v>
      </c>
      <c r="AD57" s="127">
        <f>COUNTIF(閉庁日[],F57)</f>
        <v>0</v>
      </c>
      <c r="AE57" s="127">
        <f>COUNTIF(閉庁日[],G57)</f>
        <v>0</v>
      </c>
      <c r="AF57" s="128"/>
      <c r="AG57" s="127">
        <f>COUNTIF(閉庁日[],I57)</f>
        <v>0</v>
      </c>
      <c r="AH57" s="127">
        <f>COUNTIF(閉庁日[],J57)</f>
        <v>0</v>
      </c>
      <c r="AI57" s="127">
        <f>COUNTIF(閉庁日[],K57)</f>
        <v>0</v>
      </c>
      <c r="AJ57" s="127">
        <f>COUNTIF(閉庁日[],L57)</f>
        <v>0</v>
      </c>
      <c r="AK57" s="127">
        <f>COUNTIF(閉庁日[],M57)</f>
        <v>0</v>
      </c>
      <c r="AL57" s="127">
        <f>COUNTIF(閉庁日[],N57)</f>
        <v>0</v>
      </c>
      <c r="AM57" s="127">
        <f>COUNTIF(閉庁日[],O57)</f>
        <v>0</v>
      </c>
      <c r="AN57" s="128"/>
      <c r="AO57" s="127">
        <f>COUNTIF(閉庁日[],Q57)</f>
        <v>0</v>
      </c>
      <c r="AP57" s="127">
        <f>COUNTIF(閉庁日[],R57)</f>
        <v>0</v>
      </c>
      <c r="AQ57" s="127">
        <f>COUNTIF(閉庁日[],S57)</f>
        <v>0</v>
      </c>
      <c r="AR57" s="127">
        <f>COUNTIF(閉庁日[],T57)</f>
        <v>0</v>
      </c>
      <c r="AS57" s="127">
        <f>COUNTIF(閉庁日[],U57)</f>
        <v>0</v>
      </c>
      <c r="AT57" s="127">
        <f>COUNTIF(閉庁日[],V57)</f>
        <v>0</v>
      </c>
      <c r="AU57" s="127">
        <f>COUNTIF(閉庁日[],W57)</f>
        <v>0</v>
      </c>
    </row>
    <row r="58" spans="1:47" ht="15.95" customHeight="1" x14ac:dyDescent="0.2">
      <c r="A58" s="119">
        <f>G57+1</f>
        <v>46481</v>
      </c>
      <c r="B58" s="120">
        <f t="shared" ref="B58:G60" si="45">A58+1</f>
        <v>46482</v>
      </c>
      <c r="C58" s="120">
        <f t="shared" si="45"/>
        <v>46483</v>
      </c>
      <c r="D58" s="120">
        <f t="shared" si="45"/>
        <v>46484</v>
      </c>
      <c r="E58" s="120">
        <f t="shared" si="45"/>
        <v>46485</v>
      </c>
      <c r="F58" s="120">
        <f t="shared" si="45"/>
        <v>46486</v>
      </c>
      <c r="G58" s="121">
        <f t="shared" si="45"/>
        <v>46487</v>
      </c>
      <c r="H58" s="122"/>
      <c r="I58" s="119">
        <f>O57+1</f>
        <v>46509</v>
      </c>
      <c r="J58" s="120">
        <f t="shared" ref="J58:O60" si="46">I58+1</f>
        <v>46510</v>
      </c>
      <c r="K58" s="120">
        <f t="shared" si="46"/>
        <v>46511</v>
      </c>
      <c r="L58" s="120">
        <f t="shared" si="46"/>
        <v>46512</v>
      </c>
      <c r="M58" s="120">
        <f t="shared" si="46"/>
        <v>46513</v>
      </c>
      <c r="N58" s="120">
        <f t="shared" si="46"/>
        <v>46514</v>
      </c>
      <c r="O58" s="121">
        <f t="shared" si="46"/>
        <v>46515</v>
      </c>
      <c r="P58" s="122"/>
      <c r="Q58" s="119">
        <f>W57+1</f>
        <v>46544</v>
      </c>
      <c r="R58" s="120">
        <f t="shared" ref="R58:W60" si="47">Q58+1</f>
        <v>46545</v>
      </c>
      <c r="S58" s="120">
        <f t="shared" si="47"/>
        <v>46546</v>
      </c>
      <c r="T58" s="120">
        <f t="shared" si="47"/>
        <v>46547</v>
      </c>
      <c r="U58" s="120">
        <f t="shared" si="47"/>
        <v>46548</v>
      </c>
      <c r="V58" s="120">
        <f t="shared" si="47"/>
        <v>46549</v>
      </c>
      <c r="W58" s="121">
        <f t="shared" si="47"/>
        <v>46550</v>
      </c>
      <c r="Y58" s="127">
        <f>COUNTIF(閉庁日[],A58)</f>
        <v>0</v>
      </c>
      <c r="Z58" s="127">
        <f>COUNTIF(閉庁日[],B58)</f>
        <v>0</v>
      </c>
      <c r="AA58" s="127">
        <f>COUNTIF(閉庁日[],C58)</f>
        <v>0</v>
      </c>
      <c r="AB58" s="127">
        <f>COUNTIF(閉庁日[],D58)</f>
        <v>0</v>
      </c>
      <c r="AC58" s="127">
        <f>COUNTIF(閉庁日[],E58)</f>
        <v>0</v>
      </c>
      <c r="AD58" s="127">
        <f>COUNTIF(閉庁日[],F58)</f>
        <v>0</v>
      </c>
      <c r="AE58" s="127">
        <f>COUNTIF(閉庁日[],G58)</f>
        <v>0</v>
      </c>
      <c r="AF58" s="128"/>
      <c r="AG58" s="127">
        <f>COUNTIF(閉庁日[],I58)</f>
        <v>0</v>
      </c>
      <c r="AH58" s="127">
        <f>COUNTIF(閉庁日[],J58)</f>
        <v>1</v>
      </c>
      <c r="AI58" s="127">
        <f>COUNTIF(閉庁日[],K58)</f>
        <v>1</v>
      </c>
      <c r="AJ58" s="127">
        <f>COUNTIF(閉庁日[],L58)</f>
        <v>1</v>
      </c>
      <c r="AK58" s="127">
        <f>COUNTIF(閉庁日[],M58)</f>
        <v>0</v>
      </c>
      <c r="AL58" s="127">
        <f>COUNTIF(閉庁日[],N58)</f>
        <v>0</v>
      </c>
      <c r="AM58" s="127">
        <f>COUNTIF(閉庁日[],O58)</f>
        <v>0</v>
      </c>
      <c r="AN58" s="128"/>
      <c r="AO58" s="127">
        <f>COUNTIF(閉庁日[],Q58)</f>
        <v>0</v>
      </c>
      <c r="AP58" s="127">
        <f>COUNTIF(閉庁日[],R58)</f>
        <v>0</v>
      </c>
      <c r="AQ58" s="127">
        <f>COUNTIF(閉庁日[],S58)</f>
        <v>0</v>
      </c>
      <c r="AR58" s="127">
        <f>COUNTIF(閉庁日[],T58)</f>
        <v>0</v>
      </c>
      <c r="AS58" s="127">
        <f>COUNTIF(閉庁日[],U58)</f>
        <v>0</v>
      </c>
      <c r="AT58" s="127">
        <f>COUNTIF(閉庁日[],V58)</f>
        <v>0</v>
      </c>
      <c r="AU58" s="127">
        <f>COUNTIF(閉庁日[],W58)</f>
        <v>0</v>
      </c>
    </row>
    <row r="59" spans="1:47" ht="15.95" customHeight="1" x14ac:dyDescent="0.2">
      <c r="A59" s="119">
        <f>G58+1</f>
        <v>46488</v>
      </c>
      <c r="B59" s="120">
        <f t="shared" si="45"/>
        <v>46489</v>
      </c>
      <c r="C59" s="120">
        <f t="shared" si="45"/>
        <v>46490</v>
      </c>
      <c r="D59" s="120">
        <f t="shared" si="45"/>
        <v>46491</v>
      </c>
      <c r="E59" s="120">
        <f t="shared" si="45"/>
        <v>46492</v>
      </c>
      <c r="F59" s="120">
        <f t="shared" si="45"/>
        <v>46493</v>
      </c>
      <c r="G59" s="121">
        <f t="shared" si="45"/>
        <v>46494</v>
      </c>
      <c r="H59" s="122"/>
      <c r="I59" s="119">
        <f>O58+1</f>
        <v>46516</v>
      </c>
      <c r="J59" s="120">
        <f t="shared" si="46"/>
        <v>46517</v>
      </c>
      <c r="K59" s="120">
        <f t="shared" si="46"/>
        <v>46518</v>
      </c>
      <c r="L59" s="120">
        <f t="shared" si="46"/>
        <v>46519</v>
      </c>
      <c r="M59" s="120">
        <f t="shared" si="46"/>
        <v>46520</v>
      </c>
      <c r="N59" s="120">
        <f t="shared" si="46"/>
        <v>46521</v>
      </c>
      <c r="O59" s="121">
        <f t="shared" si="46"/>
        <v>46522</v>
      </c>
      <c r="P59" s="122"/>
      <c r="Q59" s="119">
        <f>W58+1</f>
        <v>46551</v>
      </c>
      <c r="R59" s="120">
        <f t="shared" si="47"/>
        <v>46552</v>
      </c>
      <c r="S59" s="120">
        <f t="shared" si="47"/>
        <v>46553</v>
      </c>
      <c r="T59" s="120">
        <f t="shared" si="47"/>
        <v>46554</v>
      </c>
      <c r="U59" s="120">
        <f t="shared" si="47"/>
        <v>46555</v>
      </c>
      <c r="V59" s="120">
        <f t="shared" si="47"/>
        <v>46556</v>
      </c>
      <c r="W59" s="121">
        <f t="shared" si="47"/>
        <v>46557</v>
      </c>
      <c r="Y59" s="127">
        <f>COUNTIF(閉庁日[],A59)</f>
        <v>0</v>
      </c>
      <c r="Z59" s="127">
        <f>COUNTIF(閉庁日[],B59)</f>
        <v>0</v>
      </c>
      <c r="AA59" s="127">
        <f>COUNTIF(閉庁日[],C59)</f>
        <v>0</v>
      </c>
      <c r="AB59" s="127">
        <f>COUNTIF(閉庁日[],D59)</f>
        <v>0</v>
      </c>
      <c r="AC59" s="127">
        <f>COUNTIF(閉庁日[],E59)</f>
        <v>0</v>
      </c>
      <c r="AD59" s="127">
        <f>COUNTIF(閉庁日[],F59)</f>
        <v>0</v>
      </c>
      <c r="AE59" s="127">
        <f>COUNTIF(閉庁日[],G59)</f>
        <v>0</v>
      </c>
      <c r="AF59" s="128"/>
      <c r="AG59" s="127">
        <f>COUNTIF(閉庁日[],I59)</f>
        <v>0</v>
      </c>
      <c r="AH59" s="127">
        <f>COUNTIF(閉庁日[],J59)</f>
        <v>0</v>
      </c>
      <c r="AI59" s="127">
        <f>COUNTIF(閉庁日[],K59)</f>
        <v>0</v>
      </c>
      <c r="AJ59" s="127">
        <f>COUNTIF(閉庁日[],L59)</f>
        <v>0</v>
      </c>
      <c r="AK59" s="127">
        <f>COUNTIF(閉庁日[],M59)</f>
        <v>0</v>
      </c>
      <c r="AL59" s="127">
        <f>COUNTIF(閉庁日[],N59)</f>
        <v>0</v>
      </c>
      <c r="AM59" s="127">
        <f>COUNTIF(閉庁日[],O59)</f>
        <v>0</v>
      </c>
      <c r="AN59" s="128"/>
      <c r="AO59" s="127">
        <f>COUNTIF(閉庁日[],Q59)</f>
        <v>0</v>
      </c>
      <c r="AP59" s="127">
        <f>COUNTIF(閉庁日[],R59)</f>
        <v>0</v>
      </c>
      <c r="AQ59" s="127">
        <f>COUNTIF(閉庁日[],S59)</f>
        <v>0</v>
      </c>
      <c r="AR59" s="127">
        <f>COUNTIF(閉庁日[],T59)</f>
        <v>0</v>
      </c>
      <c r="AS59" s="127">
        <f>COUNTIF(閉庁日[],U59)</f>
        <v>0</v>
      </c>
      <c r="AT59" s="127">
        <f>COUNTIF(閉庁日[],V59)</f>
        <v>0</v>
      </c>
      <c r="AU59" s="127">
        <f>COUNTIF(閉庁日[],W59)</f>
        <v>0</v>
      </c>
    </row>
    <row r="60" spans="1:47" ht="15.95" customHeight="1" x14ac:dyDescent="0.2">
      <c r="A60" s="119">
        <f>G59+1</f>
        <v>46495</v>
      </c>
      <c r="B60" s="120">
        <f t="shared" si="45"/>
        <v>46496</v>
      </c>
      <c r="C60" s="120">
        <f t="shared" si="45"/>
        <v>46497</v>
      </c>
      <c r="D60" s="120">
        <f t="shared" si="45"/>
        <v>46498</v>
      </c>
      <c r="E60" s="120">
        <f t="shared" si="45"/>
        <v>46499</v>
      </c>
      <c r="F60" s="120">
        <f t="shared" si="45"/>
        <v>46500</v>
      </c>
      <c r="G60" s="121">
        <f t="shared" si="45"/>
        <v>46501</v>
      </c>
      <c r="H60" s="122"/>
      <c r="I60" s="119">
        <f>O59+1</f>
        <v>46523</v>
      </c>
      <c r="J60" s="120">
        <f t="shared" si="46"/>
        <v>46524</v>
      </c>
      <c r="K60" s="120">
        <f t="shared" si="46"/>
        <v>46525</v>
      </c>
      <c r="L60" s="120">
        <f t="shared" si="46"/>
        <v>46526</v>
      </c>
      <c r="M60" s="120">
        <f t="shared" si="46"/>
        <v>46527</v>
      </c>
      <c r="N60" s="120">
        <f t="shared" si="46"/>
        <v>46528</v>
      </c>
      <c r="O60" s="121">
        <f t="shared" si="46"/>
        <v>46529</v>
      </c>
      <c r="P60" s="122"/>
      <c r="Q60" s="119">
        <f>W59+1</f>
        <v>46558</v>
      </c>
      <c r="R60" s="120">
        <f t="shared" si="47"/>
        <v>46559</v>
      </c>
      <c r="S60" s="120">
        <f t="shared" si="47"/>
        <v>46560</v>
      </c>
      <c r="T60" s="120">
        <f t="shared" si="47"/>
        <v>46561</v>
      </c>
      <c r="U60" s="120">
        <f t="shared" si="47"/>
        <v>46562</v>
      </c>
      <c r="V60" s="120">
        <f t="shared" si="47"/>
        <v>46563</v>
      </c>
      <c r="W60" s="121">
        <f t="shared" si="47"/>
        <v>46564</v>
      </c>
      <c r="Y60" s="127">
        <f>COUNTIF(閉庁日[],A60)</f>
        <v>0</v>
      </c>
      <c r="Z60" s="127">
        <f>COUNTIF(閉庁日[],B60)</f>
        <v>0</v>
      </c>
      <c r="AA60" s="127">
        <f>COUNTIF(閉庁日[],C60)</f>
        <v>0</v>
      </c>
      <c r="AB60" s="127">
        <f>COUNTIF(閉庁日[],D60)</f>
        <v>0</v>
      </c>
      <c r="AC60" s="127">
        <f>COUNTIF(閉庁日[],E60)</f>
        <v>0</v>
      </c>
      <c r="AD60" s="127">
        <f>COUNTIF(閉庁日[],F60)</f>
        <v>0</v>
      </c>
      <c r="AE60" s="127">
        <f>COUNTIF(閉庁日[],G60)</f>
        <v>0</v>
      </c>
      <c r="AF60" s="128"/>
      <c r="AG60" s="127">
        <f>COUNTIF(閉庁日[],I60)</f>
        <v>0</v>
      </c>
      <c r="AH60" s="127">
        <f>COUNTIF(閉庁日[],J60)</f>
        <v>0</v>
      </c>
      <c r="AI60" s="127">
        <f>COUNTIF(閉庁日[],K60)</f>
        <v>0</v>
      </c>
      <c r="AJ60" s="127">
        <f>COUNTIF(閉庁日[],L60)</f>
        <v>0</v>
      </c>
      <c r="AK60" s="127">
        <f>COUNTIF(閉庁日[],M60)</f>
        <v>0</v>
      </c>
      <c r="AL60" s="127">
        <f>COUNTIF(閉庁日[],N60)</f>
        <v>0</v>
      </c>
      <c r="AM60" s="127">
        <f>COUNTIF(閉庁日[],O60)</f>
        <v>0</v>
      </c>
      <c r="AN60" s="128"/>
      <c r="AO60" s="127">
        <f>COUNTIF(閉庁日[],Q60)</f>
        <v>0</v>
      </c>
      <c r="AP60" s="127">
        <f>COUNTIF(閉庁日[],R60)</f>
        <v>0</v>
      </c>
      <c r="AQ60" s="127">
        <f>COUNTIF(閉庁日[],S60)</f>
        <v>0</v>
      </c>
      <c r="AR60" s="127">
        <f>COUNTIF(閉庁日[],T60)</f>
        <v>0</v>
      </c>
      <c r="AS60" s="127">
        <f>COUNTIF(閉庁日[],U60)</f>
        <v>0</v>
      </c>
      <c r="AT60" s="127">
        <f>COUNTIF(閉庁日[],V60)</f>
        <v>0</v>
      </c>
      <c r="AU60" s="127">
        <f>COUNTIF(閉庁日[],W60)</f>
        <v>0</v>
      </c>
    </row>
    <row r="61" spans="1:47" ht="15.95" customHeight="1" x14ac:dyDescent="0.2">
      <c r="A61" s="119">
        <f>IF(G60+1&lt;=$D55,G60+1,0)</f>
        <v>46502</v>
      </c>
      <c r="B61" s="120">
        <f t="shared" ref="B61:G61" si="48">IF(A61=0,0,IF(A61+1&lt;=$D55,A61+1,0))</f>
        <v>46503</v>
      </c>
      <c r="C61" s="120">
        <f t="shared" si="48"/>
        <v>46504</v>
      </c>
      <c r="D61" s="120">
        <f t="shared" si="48"/>
        <v>46505</v>
      </c>
      <c r="E61" s="120">
        <f t="shared" si="48"/>
        <v>46506</v>
      </c>
      <c r="F61" s="120">
        <f t="shared" si="48"/>
        <v>46507</v>
      </c>
      <c r="G61" s="121">
        <f t="shared" si="48"/>
        <v>0</v>
      </c>
      <c r="H61" s="122"/>
      <c r="I61" s="119">
        <f>IF(O60+1&lt;=$L55,O60+1,0)</f>
        <v>46530</v>
      </c>
      <c r="J61" s="120">
        <f t="shared" ref="J61:O61" si="49">IF(I61=0,0,IF(I61+1&lt;=$L55,I61+1,0))</f>
        <v>46531</v>
      </c>
      <c r="K61" s="120">
        <f t="shared" si="49"/>
        <v>46532</v>
      </c>
      <c r="L61" s="120">
        <f t="shared" si="49"/>
        <v>46533</v>
      </c>
      <c r="M61" s="120">
        <f t="shared" si="49"/>
        <v>46534</v>
      </c>
      <c r="N61" s="120">
        <f t="shared" si="49"/>
        <v>46535</v>
      </c>
      <c r="O61" s="121">
        <f t="shared" si="49"/>
        <v>46536</v>
      </c>
      <c r="P61" s="122"/>
      <c r="Q61" s="119">
        <f>IF(W60+1&lt;=$T55,W60+1,0)</f>
        <v>46565</v>
      </c>
      <c r="R61" s="120">
        <f t="shared" ref="R61:W61" si="50">IF(Q61=0,0,IF(Q61+1&lt;=$T55,Q61+1,0))</f>
        <v>46566</v>
      </c>
      <c r="S61" s="120">
        <f t="shared" si="50"/>
        <v>46567</v>
      </c>
      <c r="T61" s="120">
        <f t="shared" si="50"/>
        <v>46568</v>
      </c>
      <c r="U61" s="120">
        <f t="shared" si="50"/>
        <v>0</v>
      </c>
      <c r="V61" s="120">
        <f t="shared" si="50"/>
        <v>0</v>
      </c>
      <c r="W61" s="121">
        <f t="shared" si="50"/>
        <v>0</v>
      </c>
      <c r="Y61" s="127">
        <f>COUNTIF(閉庁日[],A61)</f>
        <v>0</v>
      </c>
      <c r="Z61" s="127">
        <f>COUNTIF(閉庁日[],B61)</f>
        <v>0</v>
      </c>
      <c r="AA61" s="127">
        <f>COUNTIF(閉庁日[],C61)</f>
        <v>0</v>
      </c>
      <c r="AB61" s="127">
        <f>COUNTIF(閉庁日[],D61)</f>
        <v>0</v>
      </c>
      <c r="AC61" s="127">
        <f>COUNTIF(閉庁日[],E61)</f>
        <v>1</v>
      </c>
      <c r="AD61" s="127">
        <f>COUNTIF(閉庁日[],F61)</f>
        <v>0</v>
      </c>
      <c r="AE61" s="127">
        <f>COUNTIF(閉庁日[],G61)</f>
        <v>0</v>
      </c>
      <c r="AF61" s="128"/>
      <c r="AG61" s="127">
        <f>COUNTIF(閉庁日[],I61)</f>
        <v>0</v>
      </c>
      <c r="AH61" s="127">
        <f>COUNTIF(閉庁日[],J61)</f>
        <v>0</v>
      </c>
      <c r="AI61" s="127">
        <f>COUNTIF(閉庁日[],K61)</f>
        <v>0</v>
      </c>
      <c r="AJ61" s="127">
        <f>COUNTIF(閉庁日[],L61)</f>
        <v>0</v>
      </c>
      <c r="AK61" s="127">
        <f>COUNTIF(閉庁日[],M61)</f>
        <v>0</v>
      </c>
      <c r="AL61" s="127">
        <f>COUNTIF(閉庁日[],N61)</f>
        <v>0</v>
      </c>
      <c r="AM61" s="127">
        <f>COUNTIF(閉庁日[],O61)</f>
        <v>0</v>
      </c>
      <c r="AN61" s="128"/>
      <c r="AO61" s="127">
        <f>COUNTIF(閉庁日[],Q61)</f>
        <v>0</v>
      </c>
      <c r="AP61" s="127">
        <f>COUNTIF(閉庁日[],R61)</f>
        <v>0</v>
      </c>
      <c r="AQ61" s="127">
        <f>COUNTIF(閉庁日[],S61)</f>
        <v>0</v>
      </c>
      <c r="AR61" s="127">
        <f>COUNTIF(閉庁日[],T61)</f>
        <v>0</v>
      </c>
      <c r="AS61" s="127">
        <f>COUNTIF(閉庁日[],U61)</f>
        <v>0</v>
      </c>
      <c r="AT61" s="127">
        <f>COUNTIF(閉庁日[],V61)</f>
        <v>0</v>
      </c>
      <c r="AU61" s="127">
        <f>COUNTIF(閉庁日[],W61)</f>
        <v>0</v>
      </c>
    </row>
    <row r="62" spans="1:47" ht="15.95" customHeight="1" x14ac:dyDescent="0.2">
      <c r="A62" s="119">
        <f>IF(G61=0,0,IF(G61+1&lt;=$D55,G61+1,0))</f>
        <v>0</v>
      </c>
      <c r="B62" s="120">
        <f t="shared" ref="B62:G62" si="51">IF(A62=0,0,IF(A62+1&lt;=$D55,A62+1,0))</f>
        <v>0</v>
      </c>
      <c r="C62" s="120">
        <f t="shared" si="51"/>
        <v>0</v>
      </c>
      <c r="D62" s="120">
        <f t="shared" si="51"/>
        <v>0</v>
      </c>
      <c r="E62" s="120">
        <f t="shared" si="51"/>
        <v>0</v>
      </c>
      <c r="F62" s="120">
        <f t="shared" si="51"/>
        <v>0</v>
      </c>
      <c r="G62" s="121">
        <f t="shared" si="51"/>
        <v>0</v>
      </c>
      <c r="H62" s="122"/>
      <c r="I62" s="119">
        <f>IF(O61=0,0,IF(O61+1&lt;=$L55,O61+1,0))</f>
        <v>46537</v>
      </c>
      <c r="J62" s="120">
        <f t="shared" ref="J62:O62" si="52">IF(I62=0,0,IF(I62+1&lt;=$L55,I62+1,0))</f>
        <v>46538</v>
      </c>
      <c r="K62" s="120">
        <f t="shared" si="52"/>
        <v>0</v>
      </c>
      <c r="L62" s="120">
        <f t="shared" si="52"/>
        <v>0</v>
      </c>
      <c r="M62" s="120">
        <f t="shared" si="52"/>
        <v>0</v>
      </c>
      <c r="N62" s="120">
        <f t="shared" si="52"/>
        <v>0</v>
      </c>
      <c r="O62" s="121">
        <f t="shared" si="52"/>
        <v>0</v>
      </c>
      <c r="P62" s="122"/>
      <c r="Q62" s="119">
        <f>IF(W61=0,0,IF(W61+1&lt;=$T55,W61+1,0))</f>
        <v>0</v>
      </c>
      <c r="R62" s="120">
        <f t="shared" ref="R62:W62" si="53">IF(Q62=0,0,IF(Q62+1&lt;=$T55,Q62+1,0))</f>
        <v>0</v>
      </c>
      <c r="S62" s="120">
        <f t="shared" si="53"/>
        <v>0</v>
      </c>
      <c r="T62" s="120">
        <f t="shared" si="53"/>
        <v>0</v>
      </c>
      <c r="U62" s="120">
        <f t="shared" si="53"/>
        <v>0</v>
      </c>
      <c r="V62" s="120">
        <f t="shared" si="53"/>
        <v>0</v>
      </c>
      <c r="W62" s="121">
        <f t="shared" si="53"/>
        <v>0</v>
      </c>
      <c r="Y62" s="127">
        <f>COUNTIF(閉庁日[],A62)</f>
        <v>0</v>
      </c>
      <c r="Z62" s="127">
        <f>COUNTIF(閉庁日[],B62)</f>
        <v>0</v>
      </c>
      <c r="AA62" s="127">
        <f>COUNTIF(閉庁日[],C62)</f>
        <v>0</v>
      </c>
      <c r="AB62" s="127">
        <f>COUNTIF(閉庁日[],D62)</f>
        <v>0</v>
      </c>
      <c r="AC62" s="127">
        <f>COUNTIF(閉庁日[],E62)</f>
        <v>0</v>
      </c>
      <c r="AD62" s="127">
        <f>COUNTIF(閉庁日[],F62)</f>
        <v>0</v>
      </c>
      <c r="AE62" s="127">
        <f>COUNTIF(閉庁日[],G62)</f>
        <v>0</v>
      </c>
      <c r="AF62" s="128"/>
      <c r="AG62" s="127">
        <f>COUNTIF(閉庁日[],I62)</f>
        <v>0</v>
      </c>
      <c r="AH62" s="127">
        <f>COUNTIF(閉庁日[],J62)</f>
        <v>0</v>
      </c>
      <c r="AI62" s="127">
        <f>COUNTIF(閉庁日[],K62)</f>
        <v>0</v>
      </c>
      <c r="AJ62" s="127">
        <f>COUNTIF(閉庁日[],L62)</f>
        <v>0</v>
      </c>
      <c r="AK62" s="127">
        <f>COUNTIF(閉庁日[],M62)</f>
        <v>0</v>
      </c>
      <c r="AL62" s="127">
        <f>COUNTIF(閉庁日[],N62)</f>
        <v>0</v>
      </c>
      <c r="AM62" s="127">
        <f>COUNTIF(閉庁日[],O62)</f>
        <v>0</v>
      </c>
      <c r="AN62" s="128"/>
      <c r="AO62" s="127">
        <f>COUNTIF(閉庁日[],Q62)</f>
        <v>0</v>
      </c>
      <c r="AP62" s="127">
        <f>COUNTIF(閉庁日[],R62)</f>
        <v>0</v>
      </c>
      <c r="AQ62" s="127">
        <f>COUNTIF(閉庁日[],S62)</f>
        <v>0</v>
      </c>
      <c r="AR62" s="127">
        <f>COUNTIF(閉庁日[],T62)</f>
        <v>0</v>
      </c>
      <c r="AS62" s="127">
        <f>COUNTIF(閉庁日[],U62)</f>
        <v>0</v>
      </c>
      <c r="AT62" s="127">
        <f>COUNTIF(閉庁日[],V62)</f>
        <v>0</v>
      </c>
      <c r="AU62" s="127">
        <f>COUNTIF(閉庁日[],W62)</f>
        <v>0</v>
      </c>
    </row>
    <row r="64" spans="1:47" ht="15.95" customHeight="1" x14ac:dyDescent="0.2">
      <c r="A64" s="168">
        <f>EDATE(Q54,1)</f>
        <v>46569</v>
      </c>
      <c r="B64" s="168"/>
      <c r="C64" s="168"/>
      <c r="D64" s="168"/>
      <c r="E64" s="168"/>
      <c r="F64" s="168"/>
      <c r="G64" s="168"/>
      <c r="I64" s="168">
        <f>EDATE(A64,1)</f>
        <v>46600</v>
      </c>
      <c r="J64" s="168"/>
      <c r="K64" s="168"/>
      <c r="L64" s="168"/>
      <c r="M64" s="168"/>
      <c r="N64" s="168"/>
      <c r="O64" s="168"/>
      <c r="Q64" s="168">
        <f>EDATE(I64,1)</f>
        <v>46631</v>
      </c>
      <c r="R64" s="168"/>
      <c r="S64" s="168"/>
      <c r="T64" s="168"/>
      <c r="U64" s="168"/>
      <c r="V64" s="168"/>
      <c r="W64" s="168"/>
      <c r="Y64" s="169"/>
      <c r="Z64" s="169"/>
      <c r="AA64" s="169"/>
      <c r="AB64" s="169"/>
      <c r="AC64" s="169"/>
      <c r="AD64" s="169"/>
      <c r="AE64" s="169"/>
      <c r="AG64" s="169"/>
      <c r="AH64" s="169"/>
      <c r="AI64" s="169"/>
      <c r="AJ64" s="169"/>
      <c r="AK64" s="169"/>
      <c r="AL64" s="169"/>
      <c r="AM64" s="169"/>
      <c r="AO64" s="169"/>
      <c r="AP64" s="169"/>
      <c r="AQ64" s="169"/>
      <c r="AR64" s="169"/>
      <c r="AS64" s="169"/>
      <c r="AT64" s="169"/>
      <c r="AU64" s="169"/>
    </row>
    <row r="65" spans="1:47" ht="15.95" hidden="1" customHeight="1" x14ac:dyDescent="0.2">
      <c r="A65" s="115">
        <f>WEEKDAY(A64,1)</f>
        <v>5</v>
      </c>
      <c r="B65" s="115"/>
      <c r="C65" s="115"/>
      <c r="D65" s="170">
        <f>EOMONTH(A64,0)</f>
        <v>46599</v>
      </c>
      <c r="E65" s="170"/>
      <c r="F65" s="170"/>
      <c r="G65" s="170"/>
      <c r="I65" s="115">
        <f>WEEKDAY(I64,1)</f>
        <v>1</v>
      </c>
      <c r="J65" s="115"/>
      <c r="K65" s="115"/>
      <c r="L65" s="170">
        <f>EOMONTH(I64,0)</f>
        <v>46630</v>
      </c>
      <c r="M65" s="170"/>
      <c r="N65" s="170"/>
      <c r="O65" s="170"/>
      <c r="Q65" s="115">
        <f>WEEKDAY(Q64,1)</f>
        <v>4</v>
      </c>
      <c r="R65" s="115"/>
      <c r="S65" s="115"/>
      <c r="T65" s="170">
        <f>EOMONTH(Q64,0)</f>
        <v>46660</v>
      </c>
      <c r="U65" s="170"/>
      <c r="V65" s="170"/>
      <c r="W65" s="170"/>
      <c r="Y65" s="125"/>
      <c r="Z65" s="125"/>
      <c r="AA65" s="125"/>
      <c r="AB65" s="171"/>
      <c r="AC65" s="171"/>
      <c r="AD65" s="171"/>
      <c r="AE65" s="171"/>
      <c r="AG65" s="125"/>
      <c r="AH65" s="125"/>
      <c r="AI65" s="125"/>
      <c r="AJ65" s="171"/>
      <c r="AK65" s="171"/>
      <c r="AL65" s="171"/>
      <c r="AM65" s="171"/>
      <c r="AO65" s="125"/>
      <c r="AP65" s="125"/>
      <c r="AQ65" s="125"/>
      <c r="AR65" s="171"/>
      <c r="AS65" s="171"/>
      <c r="AT65" s="171"/>
      <c r="AU65" s="171"/>
    </row>
    <row r="66" spans="1:47" ht="15.95" customHeight="1" x14ac:dyDescent="0.2">
      <c r="A66" s="116" t="s">
        <v>128</v>
      </c>
      <c r="B66" s="117" t="s">
        <v>129</v>
      </c>
      <c r="C66" s="117" t="s">
        <v>130</v>
      </c>
      <c r="D66" s="117" t="s">
        <v>131</v>
      </c>
      <c r="E66" s="117" t="s">
        <v>130</v>
      </c>
      <c r="F66" s="117" t="s">
        <v>132</v>
      </c>
      <c r="G66" s="118" t="s">
        <v>128</v>
      </c>
      <c r="I66" s="116" t="s">
        <v>128</v>
      </c>
      <c r="J66" s="117" t="s">
        <v>129</v>
      </c>
      <c r="K66" s="117" t="s">
        <v>130</v>
      </c>
      <c r="L66" s="117" t="s">
        <v>131</v>
      </c>
      <c r="M66" s="117" t="s">
        <v>130</v>
      </c>
      <c r="N66" s="117" t="s">
        <v>132</v>
      </c>
      <c r="O66" s="118" t="s">
        <v>128</v>
      </c>
      <c r="Q66" s="116" t="s">
        <v>128</v>
      </c>
      <c r="R66" s="117" t="s">
        <v>129</v>
      </c>
      <c r="S66" s="117" t="s">
        <v>130</v>
      </c>
      <c r="T66" s="117" t="s">
        <v>131</v>
      </c>
      <c r="U66" s="117" t="s">
        <v>130</v>
      </c>
      <c r="V66" s="117" t="s">
        <v>132</v>
      </c>
      <c r="W66" s="118" t="s">
        <v>128</v>
      </c>
      <c r="Y66" s="126"/>
      <c r="Z66" s="126"/>
      <c r="AA66" s="126"/>
      <c r="AB66" s="126"/>
      <c r="AC66" s="126"/>
      <c r="AD66" s="126"/>
      <c r="AE66" s="126"/>
      <c r="AG66" s="126"/>
      <c r="AH66" s="126"/>
      <c r="AI66" s="126"/>
      <c r="AJ66" s="126"/>
      <c r="AK66" s="126"/>
      <c r="AL66" s="126"/>
      <c r="AM66" s="126"/>
      <c r="AO66" s="126"/>
      <c r="AP66" s="126"/>
      <c r="AQ66" s="126"/>
      <c r="AR66" s="126"/>
      <c r="AS66" s="126"/>
      <c r="AT66" s="126"/>
      <c r="AU66" s="126"/>
    </row>
    <row r="67" spans="1:47" ht="15.95" customHeight="1" x14ac:dyDescent="0.2">
      <c r="A67" s="119">
        <f>IF($A65=1,$A64,0)</f>
        <v>0</v>
      </c>
      <c r="B67" s="120">
        <f>IF($A65=2,$A64,IF(A67&lt;&gt;0,A67+1,0))</f>
        <v>0</v>
      </c>
      <c r="C67" s="120">
        <f>IF($A65=3,$A64,IF(B67&lt;&gt;0,B67+1,0))</f>
        <v>0</v>
      </c>
      <c r="D67" s="120">
        <f>IF($A65=4,$A64,IF(C67&lt;&gt;0,C67+1,0))</f>
        <v>0</v>
      </c>
      <c r="E67" s="120">
        <f>IF($A65=5,$A64,IF(D67&lt;&gt;0,D67+1,0))</f>
        <v>46569</v>
      </c>
      <c r="F67" s="120">
        <f>IF($A65=6,$A64,IF(E67&lt;&gt;0,E67+1,0))</f>
        <v>46570</v>
      </c>
      <c r="G67" s="121">
        <f>IF($A65=7,$A64,IF(F67&lt;&gt;0,F67+1,0))</f>
        <v>46571</v>
      </c>
      <c r="H67" s="122"/>
      <c r="I67" s="119">
        <f>IF($I65=1,$I64,0)</f>
        <v>46600</v>
      </c>
      <c r="J67" s="120">
        <f>IF($I65=2,$I64,IF(I67&lt;&gt;0,I67+1,0))</f>
        <v>46601</v>
      </c>
      <c r="K67" s="120">
        <f>IF($I65=3,$I64,IF(J67&lt;&gt;0,J67+1,0))</f>
        <v>46602</v>
      </c>
      <c r="L67" s="120">
        <f>IF($I65=4,$I64,IF(K67&lt;&gt;0,K67+1,0))</f>
        <v>46603</v>
      </c>
      <c r="M67" s="120">
        <f>IF($I65=5,$I64,IF(L67&lt;&gt;0,L67+1,0))</f>
        <v>46604</v>
      </c>
      <c r="N67" s="120">
        <f>IF($I65=6,$I64,IF(M67&lt;&gt;0,M67+1,0))</f>
        <v>46605</v>
      </c>
      <c r="O67" s="121">
        <f>IF($I65=7,$I64,IF(N67&lt;&gt;0,N67+1,0))</f>
        <v>46606</v>
      </c>
      <c r="P67" s="122"/>
      <c r="Q67" s="119">
        <f>IF($Q65=1,$Q64,0)</f>
        <v>0</v>
      </c>
      <c r="R67" s="120">
        <f>IF($Q65=2,$Q64,IF(Q67&lt;&gt;0,Q67+1,0))</f>
        <v>0</v>
      </c>
      <c r="S67" s="120">
        <f>IF($Q65=3,$Q64,IF(R67&lt;&gt;0,R67+1,0))</f>
        <v>0</v>
      </c>
      <c r="T67" s="120">
        <f>IF($Q65=4,$Q64,IF(S67&lt;&gt;0,S67+1,0))</f>
        <v>46631</v>
      </c>
      <c r="U67" s="120">
        <f>IF($Q65=5,$Q64,IF(T67&lt;&gt;0,T67+1,0))</f>
        <v>46632</v>
      </c>
      <c r="V67" s="120">
        <f>IF($Q65=6,$Q64,IF(U67&lt;&gt;0,U67+1,0))</f>
        <v>46633</v>
      </c>
      <c r="W67" s="121">
        <f>IF($Q65=7,$Q64,IF(V67&lt;&gt;0,V67+1,0))</f>
        <v>46634</v>
      </c>
      <c r="Y67" s="127">
        <f>COUNTIF(閉庁日[],A67)</f>
        <v>0</v>
      </c>
      <c r="Z67" s="127">
        <f>COUNTIF(閉庁日[],B67)</f>
        <v>0</v>
      </c>
      <c r="AA67" s="127">
        <f>COUNTIF(閉庁日[],C67)</f>
        <v>0</v>
      </c>
      <c r="AB67" s="127">
        <f>COUNTIF(閉庁日[],D67)</f>
        <v>0</v>
      </c>
      <c r="AC67" s="127">
        <f>COUNTIF(閉庁日[],E67)</f>
        <v>0</v>
      </c>
      <c r="AD67" s="127">
        <f>COUNTIF(閉庁日[],F67)</f>
        <v>0</v>
      </c>
      <c r="AE67" s="127">
        <f>COUNTIF(閉庁日[],G67)</f>
        <v>0</v>
      </c>
      <c r="AF67" s="128"/>
      <c r="AG67" s="127">
        <f>COUNTIF(閉庁日[],I67)</f>
        <v>0</v>
      </c>
      <c r="AH67" s="127">
        <f>COUNTIF(閉庁日[],J67)</f>
        <v>0</v>
      </c>
      <c r="AI67" s="127">
        <f>COUNTIF(閉庁日[],K67)</f>
        <v>0</v>
      </c>
      <c r="AJ67" s="127">
        <f>COUNTIF(閉庁日[],L67)</f>
        <v>0</v>
      </c>
      <c r="AK67" s="127">
        <f>COUNTIF(閉庁日[],M67)</f>
        <v>0</v>
      </c>
      <c r="AL67" s="127">
        <f>COUNTIF(閉庁日[],N67)</f>
        <v>0</v>
      </c>
      <c r="AM67" s="127">
        <f>COUNTIF(閉庁日[],O67)</f>
        <v>0</v>
      </c>
      <c r="AN67" s="128"/>
      <c r="AO67" s="127">
        <f>COUNTIF(閉庁日[],Q67)</f>
        <v>0</v>
      </c>
      <c r="AP67" s="127">
        <f>COUNTIF(閉庁日[],R67)</f>
        <v>0</v>
      </c>
      <c r="AQ67" s="127">
        <f>COUNTIF(閉庁日[],S67)</f>
        <v>0</v>
      </c>
      <c r="AR67" s="127">
        <f>COUNTIF(閉庁日[],T67)</f>
        <v>0</v>
      </c>
      <c r="AS67" s="127">
        <f>COUNTIF(閉庁日[],U67)</f>
        <v>0</v>
      </c>
      <c r="AT67" s="127">
        <f>COUNTIF(閉庁日[],V67)</f>
        <v>0</v>
      </c>
      <c r="AU67" s="127">
        <f>COUNTIF(閉庁日[],W67)</f>
        <v>0</v>
      </c>
    </row>
    <row r="68" spans="1:47" ht="15.95" customHeight="1" x14ac:dyDescent="0.2">
      <c r="A68" s="119">
        <f>G67+1</f>
        <v>46572</v>
      </c>
      <c r="B68" s="120">
        <f t="shared" ref="B68:G70" si="54">A68+1</f>
        <v>46573</v>
      </c>
      <c r="C68" s="120">
        <f t="shared" si="54"/>
        <v>46574</v>
      </c>
      <c r="D68" s="120">
        <f t="shared" si="54"/>
        <v>46575</v>
      </c>
      <c r="E68" s="120">
        <f t="shared" si="54"/>
        <v>46576</v>
      </c>
      <c r="F68" s="120">
        <f t="shared" si="54"/>
        <v>46577</v>
      </c>
      <c r="G68" s="121">
        <f t="shared" si="54"/>
        <v>46578</v>
      </c>
      <c r="H68" s="122"/>
      <c r="I68" s="119">
        <f>O67+1</f>
        <v>46607</v>
      </c>
      <c r="J68" s="120">
        <f t="shared" ref="J68:O70" si="55">I68+1</f>
        <v>46608</v>
      </c>
      <c r="K68" s="120">
        <f t="shared" si="55"/>
        <v>46609</v>
      </c>
      <c r="L68" s="120">
        <f t="shared" si="55"/>
        <v>46610</v>
      </c>
      <c r="M68" s="120">
        <f t="shared" si="55"/>
        <v>46611</v>
      </c>
      <c r="N68" s="120">
        <f t="shared" si="55"/>
        <v>46612</v>
      </c>
      <c r="O68" s="121">
        <f t="shared" si="55"/>
        <v>46613</v>
      </c>
      <c r="P68" s="122"/>
      <c r="Q68" s="119">
        <f>W67+1</f>
        <v>46635</v>
      </c>
      <c r="R68" s="120">
        <f t="shared" ref="R68:W70" si="56">Q68+1</f>
        <v>46636</v>
      </c>
      <c r="S68" s="120">
        <f t="shared" si="56"/>
        <v>46637</v>
      </c>
      <c r="T68" s="120">
        <f t="shared" si="56"/>
        <v>46638</v>
      </c>
      <c r="U68" s="120">
        <f t="shared" si="56"/>
        <v>46639</v>
      </c>
      <c r="V68" s="120">
        <f t="shared" si="56"/>
        <v>46640</v>
      </c>
      <c r="W68" s="121">
        <f t="shared" si="56"/>
        <v>46641</v>
      </c>
      <c r="Y68" s="127">
        <f>COUNTIF(閉庁日[],A68)</f>
        <v>0</v>
      </c>
      <c r="Z68" s="127">
        <f>COUNTIF(閉庁日[],B68)</f>
        <v>0</v>
      </c>
      <c r="AA68" s="127">
        <f>COUNTIF(閉庁日[],C68)</f>
        <v>0</v>
      </c>
      <c r="AB68" s="127">
        <f>COUNTIF(閉庁日[],D68)</f>
        <v>0</v>
      </c>
      <c r="AC68" s="127">
        <f>COUNTIF(閉庁日[],E68)</f>
        <v>0</v>
      </c>
      <c r="AD68" s="127">
        <f>COUNTIF(閉庁日[],F68)</f>
        <v>0</v>
      </c>
      <c r="AE68" s="127">
        <f>COUNTIF(閉庁日[],G68)</f>
        <v>0</v>
      </c>
      <c r="AF68" s="128"/>
      <c r="AG68" s="127">
        <f>COUNTIF(閉庁日[],I68)</f>
        <v>0</v>
      </c>
      <c r="AH68" s="127">
        <f>COUNTIF(閉庁日[],J68)</f>
        <v>0</v>
      </c>
      <c r="AI68" s="127">
        <f>COUNTIF(閉庁日[],K68)</f>
        <v>0</v>
      </c>
      <c r="AJ68" s="127">
        <f>COUNTIF(閉庁日[],L68)</f>
        <v>1</v>
      </c>
      <c r="AK68" s="127">
        <f>COUNTIF(閉庁日[],M68)</f>
        <v>0</v>
      </c>
      <c r="AL68" s="127">
        <f>COUNTIF(閉庁日[],N68)</f>
        <v>0</v>
      </c>
      <c r="AM68" s="127">
        <f>COUNTIF(閉庁日[],O68)</f>
        <v>0</v>
      </c>
      <c r="AN68" s="128"/>
      <c r="AO68" s="127">
        <f>COUNTIF(閉庁日[],Q68)</f>
        <v>0</v>
      </c>
      <c r="AP68" s="127">
        <f>COUNTIF(閉庁日[],R68)</f>
        <v>0</v>
      </c>
      <c r="AQ68" s="127">
        <f>COUNTIF(閉庁日[],S68)</f>
        <v>0</v>
      </c>
      <c r="AR68" s="127">
        <f>COUNTIF(閉庁日[],T68)</f>
        <v>0</v>
      </c>
      <c r="AS68" s="127">
        <f>COUNTIF(閉庁日[],U68)</f>
        <v>0</v>
      </c>
      <c r="AT68" s="127">
        <f>COUNTIF(閉庁日[],V68)</f>
        <v>0</v>
      </c>
      <c r="AU68" s="127">
        <f>COUNTIF(閉庁日[],W68)</f>
        <v>0</v>
      </c>
    </row>
    <row r="69" spans="1:47" ht="15.95" customHeight="1" x14ac:dyDescent="0.2">
      <c r="A69" s="119">
        <f>G68+1</f>
        <v>46579</v>
      </c>
      <c r="B69" s="120">
        <f t="shared" si="54"/>
        <v>46580</v>
      </c>
      <c r="C69" s="120">
        <f t="shared" si="54"/>
        <v>46581</v>
      </c>
      <c r="D69" s="120">
        <f t="shared" si="54"/>
        <v>46582</v>
      </c>
      <c r="E69" s="120">
        <f t="shared" si="54"/>
        <v>46583</v>
      </c>
      <c r="F69" s="120">
        <f t="shared" si="54"/>
        <v>46584</v>
      </c>
      <c r="G69" s="121">
        <f t="shared" si="54"/>
        <v>46585</v>
      </c>
      <c r="H69" s="122"/>
      <c r="I69" s="119">
        <f>O68+1</f>
        <v>46614</v>
      </c>
      <c r="J69" s="120">
        <f t="shared" si="55"/>
        <v>46615</v>
      </c>
      <c r="K69" s="120">
        <f t="shared" si="55"/>
        <v>46616</v>
      </c>
      <c r="L69" s="120">
        <f t="shared" si="55"/>
        <v>46617</v>
      </c>
      <c r="M69" s="120">
        <f t="shared" si="55"/>
        <v>46618</v>
      </c>
      <c r="N69" s="120">
        <f t="shared" si="55"/>
        <v>46619</v>
      </c>
      <c r="O69" s="121">
        <f t="shared" si="55"/>
        <v>46620</v>
      </c>
      <c r="P69" s="122"/>
      <c r="Q69" s="119">
        <f>W68+1</f>
        <v>46642</v>
      </c>
      <c r="R69" s="120">
        <f t="shared" si="56"/>
        <v>46643</v>
      </c>
      <c r="S69" s="120">
        <f t="shared" si="56"/>
        <v>46644</v>
      </c>
      <c r="T69" s="120">
        <f t="shared" si="56"/>
        <v>46645</v>
      </c>
      <c r="U69" s="120">
        <f t="shared" si="56"/>
        <v>46646</v>
      </c>
      <c r="V69" s="120">
        <f t="shared" si="56"/>
        <v>46647</v>
      </c>
      <c r="W69" s="121">
        <f t="shared" si="56"/>
        <v>46648</v>
      </c>
      <c r="Y69" s="127">
        <f>COUNTIF(閉庁日[],A69)</f>
        <v>0</v>
      </c>
      <c r="Z69" s="127">
        <f>COUNTIF(閉庁日[],B69)</f>
        <v>0</v>
      </c>
      <c r="AA69" s="127">
        <f>COUNTIF(閉庁日[],C69)</f>
        <v>0</v>
      </c>
      <c r="AB69" s="127">
        <f>COUNTIF(閉庁日[],D69)</f>
        <v>0</v>
      </c>
      <c r="AC69" s="127">
        <f>COUNTIF(閉庁日[],E69)</f>
        <v>0</v>
      </c>
      <c r="AD69" s="127">
        <f>COUNTIF(閉庁日[],F69)</f>
        <v>0</v>
      </c>
      <c r="AE69" s="127">
        <f>COUNTIF(閉庁日[],G69)</f>
        <v>0</v>
      </c>
      <c r="AF69" s="128"/>
      <c r="AG69" s="127">
        <f>COUNTIF(閉庁日[],I69)</f>
        <v>0</v>
      </c>
      <c r="AH69" s="127">
        <f>COUNTIF(閉庁日[],J69)</f>
        <v>0</v>
      </c>
      <c r="AI69" s="127">
        <f>COUNTIF(閉庁日[],K69)</f>
        <v>0</v>
      </c>
      <c r="AJ69" s="127">
        <f>COUNTIF(閉庁日[],L69)</f>
        <v>0</v>
      </c>
      <c r="AK69" s="127">
        <f>COUNTIF(閉庁日[],M69)</f>
        <v>0</v>
      </c>
      <c r="AL69" s="127">
        <f>COUNTIF(閉庁日[],N69)</f>
        <v>0</v>
      </c>
      <c r="AM69" s="127">
        <f>COUNTIF(閉庁日[],O69)</f>
        <v>0</v>
      </c>
      <c r="AN69" s="128"/>
      <c r="AO69" s="127">
        <f>COUNTIF(閉庁日[],Q69)</f>
        <v>0</v>
      </c>
      <c r="AP69" s="127">
        <f>COUNTIF(閉庁日[],R69)</f>
        <v>0</v>
      </c>
      <c r="AQ69" s="127">
        <f>COUNTIF(閉庁日[],S69)</f>
        <v>0</v>
      </c>
      <c r="AR69" s="127">
        <f>COUNTIF(閉庁日[],T69)</f>
        <v>0</v>
      </c>
      <c r="AS69" s="127">
        <f>COUNTIF(閉庁日[],U69)</f>
        <v>0</v>
      </c>
      <c r="AT69" s="127">
        <f>COUNTIF(閉庁日[],V69)</f>
        <v>0</v>
      </c>
      <c r="AU69" s="127">
        <f>COUNTIF(閉庁日[],W69)</f>
        <v>0</v>
      </c>
    </row>
    <row r="70" spans="1:47" ht="15.95" customHeight="1" x14ac:dyDescent="0.2">
      <c r="A70" s="119">
        <f>G69+1</f>
        <v>46586</v>
      </c>
      <c r="B70" s="120">
        <f t="shared" si="54"/>
        <v>46587</v>
      </c>
      <c r="C70" s="120">
        <f t="shared" si="54"/>
        <v>46588</v>
      </c>
      <c r="D70" s="120">
        <f t="shared" si="54"/>
        <v>46589</v>
      </c>
      <c r="E70" s="120">
        <f t="shared" si="54"/>
        <v>46590</v>
      </c>
      <c r="F70" s="120">
        <f t="shared" si="54"/>
        <v>46591</v>
      </c>
      <c r="G70" s="121">
        <f t="shared" si="54"/>
        <v>46592</v>
      </c>
      <c r="H70" s="122"/>
      <c r="I70" s="119">
        <f>O69+1</f>
        <v>46621</v>
      </c>
      <c r="J70" s="120">
        <f t="shared" si="55"/>
        <v>46622</v>
      </c>
      <c r="K70" s="120">
        <f t="shared" si="55"/>
        <v>46623</v>
      </c>
      <c r="L70" s="120">
        <f t="shared" si="55"/>
        <v>46624</v>
      </c>
      <c r="M70" s="120">
        <f t="shared" si="55"/>
        <v>46625</v>
      </c>
      <c r="N70" s="120">
        <f t="shared" si="55"/>
        <v>46626</v>
      </c>
      <c r="O70" s="121">
        <f t="shared" si="55"/>
        <v>46627</v>
      </c>
      <c r="P70" s="122"/>
      <c r="Q70" s="119">
        <f>W69+1</f>
        <v>46649</v>
      </c>
      <c r="R70" s="120">
        <f t="shared" si="56"/>
        <v>46650</v>
      </c>
      <c r="S70" s="120">
        <f t="shared" si="56"/>
        <v>46651</v>
      </c>
      <c r="T70" s="120">
        <f t="shared" si="56"/>
        <v>46652</v>
      </c>
      <c r="U70" s="120">
        <f t="shared" si="56"/>
        <v>46653</v>
      </c>
      <c r="V70" s="120">
        <f t="shared" si="56"/>
        <v>46654</v>
      </c>
      <c r="W70" s="121">
        <f t="shared" si="56"/>
        <v>46655</v>
      </c>
      <c r="Y70" s="127">
        <f>COUNTIF(閉庁日[],A70)</f>
        <v>0</v>
      </c>
      <c r="Z70" s="127">
        <f>COUNTIF(閉庁日[],B70)</f>
        <v>1</v>
      </c>
      <c r="AA70" s="127">
        <f>COUNTIF(閉庁日[],C70)</f>
        <v>0</v>
      </c>
      <c r="AB70" s="127">
        <f>COUNTIF(閉庁日[],D70)</f>
        <v>0</v>
      </c>
      <c r="AC70" s="127">
        <f>COUNTIF(閉庁日[],E70)</f>
        <v>0</v>
      </c>
      <c r="AD70" s="127">
        <f>COUNTIF(閉庁日[],F70)</f>
        <v>0</v>
      </c>
      <c r="AE70" s="127">
        <f>COUNTIF(閉庁日[],G70)</f>
        <v>0</v>
      </c>
      <c r="AF70" s="128"/>
      <c r="AG70" s="127">
        <f>COUNTIF(閉庁日[],I70)</f>
        <v>0</v>
      </c>
      <c r="AH70" s="127">
        <f>COUNTIF(閉庁日[],J70)</f>
        <v>0</v>
      </c>
      <c r="AI70" s="127">
        <f>COUNTIF(閉庁日[],K70)</f>
        <v>0</v>
      </c>
      <c r="AJ70" s="127">
        <f>COUNTIF(閉庁日[],L70)</f>
        <v>0</v>
      </c>
      <c r="AK70" s="127">
        <f>COUNTIF(閉庁日[],M70)</f>
        <v>0</v>
      </c>
      <c r="AL70" s="127">
        <f>COUNTIF(閉庁日[],N70)</f>
        <v>0</v>
      </c>
      <c r="AM70" s="127">
        <f>COUNTIF(閉庁日[],O70)</f>
        <v>0</v>
      </c>
      <c r="AN70" s="128"/>
      <c r="AO70" s="127">
        <f>COUNTIF(閉庁日[],Q70)</f>
        <v>0</v>
      </c>
      <c r="AP70" s="127">
        <f>COUNTIF(閉庁日[],R70)</f>
        <v>1</v>
      </c>
      <c r="AQ70" s="127">
        <f>COUNTIF(閉庁日[],S70)</f>
        <v>0</v>
      </c>
      <c r="AR70" s="127">
        <f>COUNTIF(閉庁日[],T70)</f>
        <v>0</v>
      </c>
      <c r="AS70" s="127">
        <f>COUNTIF(閉庁日[],U70)</f>
        <v>1</v>
      </c>
      <c r="AT70" s="127">
        <f>COUNTIF(閉庁日[],V70)</f>
        <v>0</v>
      </c>
      <c r="AU70" s="127">
        <f>COUNTIF(閉庁日[],W70)</f>
        <v>0</v>
      </c>
    </row>
    <row r="71" spans="1:47" ht="15.95" customHeight="1" x14ac:dyDescent="0.2">
      <c r="A71" s="119">
        <f>IF(G70+1&lt;=$D65,G70+1,0)</f>
        <v>46593</v>
      </c>
      <c r="B71" s="120">
        <f t="shared" ref="B71:G71" si="57">IF(A71=0,0,IF(A71+1&lt;=$D65,A71+1,0))</f>
        <v>46594</v>
      </c>
      <c r="C71" s="120">
        <f t="shared" si="57"/>
        <v>46595</v>
      </c>
      <c r="D71" s="120">
        <f t="shared" si="57"/>
        <v>46596</v>
      </c>
      <c r="E71" s="120">
        <f t="shared" si="57"/>
        <v>46597</v>
      </c>
      <c r="F71" s="120">
        <f t="shared" si="57"/>
        <v>46598</v>
      </c>
      <c r="G71" s="121">
        <f t="shared" si="57"/>
        <v>46599</v>
      </c>
      <c r="H71" s="122"/>
      <c r="I71" s="119">
        <f>IF(O70+1&lt;=$L65,O70+1,0)</f>
        <v>46628</v>
      </c>
      <c r="J71" s="120">
        <f t="shared" ref="J71:O71" si="58">IF(I71=0,0,IF(I71+1&lt;=$L65,I71+1,0))</f>
        <v>46629</v>
      </c>
      <c r="K71" s="120">
        <f t="shared" si="58"/>
        <v>46630</v>
      </c>
      <c r="L71" s="120">
        <f t="shared" si="58"/>
        <v>0</v>
      </c>
      <c r="M71" s="120">
        <f t="shared" si="58"/>
        <v>0</v>
      </c>
      <c r="N71" s="120">
        <f t="shared" si="58"/>
        <v>0</v>
      </c>
      <c r="O71" s="121">
        <f t="shared" si="58"/>
        <v>0</v>
      </c>
      <c r="P71" s="122"/>
      <c r="Q71" s="119">
        <f>IF(W70+1&lt;=$T65,W70+1,0)</f>
        <v>46656</v>
      </c>
      <c r="R71" s="120">
        <f t="shared" ref="R71:W71" si="59">IF(Q71=0,0,IF(Q71+1&lt;=$T65,Q71+1,0))</f>
        <v>46657</v>
      </c>
      <c r="S71" s="120">
        <f t="shared" si="59"/>
        <v>46658</v>
      </c>
      <c r="T71" s="120">
        <f t="shared" si="59"/>
        <v>46659</v>
      </c>
      <c r="U71" s="120">
        <f t="shared" si="59"/>
        <v>46660</v>
      </c>
      <c r="V71" s="120">
        <f t="shared" si="59"/>
        <v>0</v>
      </c>
      <c r="W71" s="121">
        <f t="shared" si="59"/>
        <v>0</v>
      </c>
      <c r="Y71" s="127">
        <f>COUNTIF(閉庁日[],A71)</f>
        <v>0</v>
      </c>
      <c r="Z71" s="127">
        <f>COUNTIF(閉庁日[],B71)</f>
        <v>0</v>
      </c>
      <c r="AA71" s="127">
        <f>COUNTIF(閉庁日[],C71)</f>
        <v>0</v>
      </c>
      <c r="AB71" s="127">
        <f>COUNTIF(閉庁日[],D71)</f>
        <v>0</v>
      </c>
      <c r="AC71" s="127">
        <f>COUNTIF(閉庁日[],E71)</f>
        <v>0</v>
      </c>
      <c r="AD71" s="127">
        <f>COUNTIF(閉庁日[],F71)</f>
        <v>0</v>
      </c>
      <c r="AE71" s="127">
        <f>COUNTIF(閉庁日[],G71)</f>
        <v>0</v>
      </c>
      <c r="AF71" s="128"/>
      <c r="AG71" s="127">
        <f>COUNTIF(閉庁日[],I71)</f>
        <v>0</v>
      </c>
      <c r="AH71" s="127">
        <f>COUNTIF(閉庁日[],J71)</f>
        <v>0</v>
      </c>
      <c r="AI71" s="127">
        <f>COUNTIF(閉庁日[],K71)</f>
        <v>0</v>
      </c>
      <c r="AJ71" s="127">
        <f>COUNTIF(閉庁日[],L71)</f>
        <v>0</v>
      </c>
      <c r="AK71" s="127">
        <f>COUNTIF(閉庁日[],M71)</f>
        <v>0</v>
      </c>
      <c r="AL71" s="127">
        <f>COUNTIF(閉庁日[],N71)</f>
        <v>0</v>
      </c>
      <c r="AM71" s="127">
        <f>COUNTIF(閉庁日[],O71)</f>
        <v>0</v>
      </c>
      <c r="AN71" s="128"/>
      <c r="AO71" s="127">
        <f>COUNTIF(閉庁日[],Q71)</f>
        <v>0</v>
      </c>
      <c r="AP71" s="127">
        <f>COUNTIF(閉庁日[],R71)</f>
        <v>0</v>
      </c>
      <c r="AQ71" s="127">
        <f>COUNTIF(閉庁日[],S71)</f>
        <v>0</v>
      </c>
      <c r="AR71" s="127">
        <f>COUNTIF(閉庁日[],T71)</f>
        <v>0</v>
      </c>
      <c r="AS71" s="127">
        <f>COUNTIF(閉庁日[],U71)</f>
        <v>0</v>
      </c>
      <c r="AT71" s="127">
        <f>COUNTIF(閉庁日[],V71)</f>
        <v>0</v>
      </c>
      <c r="AU71" s="127">
        <f>COUNTIF(閉庁日[],W71)</f>
        <v>0</v>
      </c>
    </row>
    <row r="72" spans="1:47" ht="15.95" customHeight="1" x14ac:dyDescent="0.2">
      <c r="A72" s="119">
        <f>IF(G71=0,0,IF(G71+1&lt;=$D65,G71+1,0))</f>
        <v>0</v>
      </c>
      <c r="B72" s="120">
        <f t="shared" ref="B72:G72" si="60">IF(A72=0,0,IF(A72+1&lt;=$D65,A72+1,0))</f>
        <v>0</v>
      </c>
      <c r="C72" s="120">
        <f t="shared" si="60"/>
        <v>0</v>
      </c>
      <c r="D72" s="120">
        <f t="shared" si="60"/>
        <v>0</v>
      </c>
      <c r="E72" s="120">
        <f t="shared" si="60"/>
        <v>0</v>
      </c>
      <c r="F72" s="120">
        <f t="shared" si="60"/>
        <v>0</v>
      </c>
      <c r="G72" s="121">
        <f t="shared" si="60"/>
        <v>0</v>
      </c>
      <c r="H72" s="122"/>
      <c r="I72" s="119">
        <f>IF(O71=0,0,IF(O71+1&lt;=$L65,O71+1,0))</f>
        <v>0</v>
      </c>
      <c r="J72" s="120">
        <f t="shared" ref="J72:O72" si="61">IF(I72=0,0,IF(I72+1&lt;=$L65,I72+1,0))</f>
        <v>0</v>
      </c>
      <c r="K72" s="120">
        <f t="shared" si="61"/>
        <v>0</v>
      </c>
      <c r="L72" s="120">
        <f t="shared" si="61"/>
        <v>0</v>
      </c>
      <c r="M72" s="120">
        <f t="shared" si="61"/>
        <v>0</v>
      </c>
      <c r="N72" s="120">
        <f t="shared" si="61"/>
        <v>0</v>
      </c>
      <c r="O72" s="121">
        <f t="shared" si="61"/>
        <v>0</v>
      </c>
      <c r="P72" s="122"/>
      <c r="Q72" s="119">
        <f>IF(W71=0,0,IF(W71+1&lt;=$T65,W71+1,0))</f>
        <v>0</v>
      </c>
      <c r="R72" s="120">
        <f t="shared" ref="R72:W72" si="62">IF(Q72=0,0,IF(Q72+1&lt;=$T65,Q72+1,0))</f>
        <v>0</v>
      </c>
      <c r="S72" s="120">
        <f t="shared" si="62"/>
        <v>0</v>
      </c>
      <c r="T72" s="120">
        <f t="shared" si="62"/>
        <v>0</v>
      </c>
      <c r="U72" s="120">
        <f t="shared" si="62"/>
        <v>0</v>
      </c>
      <c r="V72" s="120">
        <f t="shared" si="62"/>
        <v>0</v>
      </c>
      <c r="W72" s="121">
        <f t="shared" si="62"/>
        <v>0</v>
      </c>
      <c r="Y72" s="127">
        <f>COUNTIF(閉庁日[],A72)</f>
        <v>0</v>
      </c>
      <c r="Z72" s="127">
        <f>COUNTIF(閉庁日[],B72)</f>
        <v>0</v>
      </c>
      <c r="AA72" s="127">
        <f>COUNTIF(閉庁日[],C72)</f>
        <v>0</v>
      </c>
      <c r="AB72" s="127">
        <f>COUNTIF(閉庁日[],D72)</f>
        <v>0</v>
      </c>
      <c r="AC72" s="127">
        <f>COUNTIF(閉庁日[],E72)</f>
        <v>0</v>
      </c>
      <c r="AD72" s="127">
        <f>COUNTIF(閉庁日[],F72)</f>
        <v>0</v>
      </c>
      <c r="AE72" s="127">
        <f>COUNTIF(閉庁日[],G72)</f>
        <v>0</v>
      </c>
      <c r="AF72" s="128"/>
      <c r="AG72" s="127">
        <f>COUNTIF(閉庁日[],I72)</f>
        <v>0</v>
      </c>
      <c r="AH72" s="127">
        <f>COUNTIF(閉庁日[],J72)</f>
        <v>0</v>
      </c>
      <c r="AI72" s="127">
        <f>COUNTIF(閉庁日[],K72)</f>
        <v>0</v>
      </c>
      <c r="AJ72" s="127">
        <f>COUNTIF(閉庁日[],L72)</f>
        <v>0</v>
      </c>
      <c r="AK72" s="127">
        <f>COUNTIF(閉庁日[],M72)</f>
        <v>0</v>
      </c>
      <c r="AL72" s="127">
        <f>COUNTIF(閉庁日[],N72)</f>
        <v>0</v>
      </c>
      <c r="AM72" s="127">
        <f>COUNTIF(閉庁日[],O72)</f>
        <v>0</v>
      </c>
      <c r="AN72" s="128"/>
      <c r="AO72" s="127">
        <f>COUNTIF(閉庁日[],Q72)</f>
        <v>0</v>
      </c>
      <c r="AP72" s="127">
        <f>COUNTIF(閉庁日[],R72)</f>
        <v>0</v>
      </c>
      <c r="AQ72" s="127">
        <f>COUNTIF(閉庁日[],S72)</f>
        <v>0</v>
      </c>
      <c r="AR72" s="127">
        <f>COUNTIF(閉庁日[],T72)</f>
        <v>0</v>
      </c>
      <c r="AS72" s="127">
        <f>COUNTIF(閉庁日[],U72)</f>
        <v>0</v>
      </c>
      <c r="AT72" s="127">
        <f>COUNTIF(閉庁日[],V72)</f>
        <v>0</v>
      </c>
      <c r="AU72" s="127">
        <f>COUNTIF(閉庁日[],W72)</f>
        <v>0</v>
      </c>
    </row>
    <row r="74" spans="1:47" ht="15.95" customHeight="1" x14ac:dyDescent="0.2">
      <c r="A74" s="168">
        <f>EDATE(Q64,1)</f>
        <v>46661</v>
      </c>
      <c r="B74" s="168"/>
      <c r="C74" s="168"/>
      <c r="D74" s="168"/>
      <c r="E74" s="168"/>
      <c r="F74" s="168"/>
      <c r="G74" s="168"/>
      <c r="I74" s="168">
        <f>EDATE(A74,1)</f>
        <v>46692</v>
      </c>
      <c r="J74" s="168"/>
      <c r="K74" s="168"/>
      <c r="L74" s="168"/>
      <c r="M74" s="168"/>
      <c r="N74" s="168"/>
      <c r="O74" s="168"/>
      <c r="Q74" s="168">
        <f>EDATE(I74,1)</f>
        <v>46722</v>
      </c>
      <c r="R74" s="168"/>
      <c r="S74" s="168"/>
      <c r="T74" s="168"/>
      <c r="U74" s="168"/>
      <c r="V74" s="168"/>
      <c r="W74" s="168"/>
      <c r="Y74" s="169"/>
      <c r="Z74" s="169"/>
      <c r="AA74" s="169"/>
      <c r="AB74" s="169"/>
      <c r="AC74" s="169"/>
      <c r="AD74" s="169"/>
      <c r="AE74" s="169"/>
      <c r="AG74" s="169"/>
      <c r="AH74" s="169"/>
      <c r="AI74" s="169"/>
      <c r="AJ74" s="169"/>
      <c r="AK74" s="169"/>
      <c r="AL74" s="169"/>
      <c r="AM74" s="169"/>
      <c r="AO74" s="169"/>
      <c r="AP74" s="169"/>
      <c r="AQ74" s="169"/>
      <c r="AR74" s="169"/>
      <c r="AS74" s="169"/>
      <c r="AT74" s="169"/>
      <c r="AU74" s="169"/>
    </row>
    <row r="75" spans="1:47" ht="15.95" hidden="1" customHeight="1" x14ac:dyDescent="0.2">
      <c r="A75" s="115">
        <f>WEEKDAY(A74,1)</f>
        <v>6</v>
      </c>
      <c r="B75" s="115"/>
      <c r="C75" s="115"/>
      <c r="D75" s="170">
        <f>EOMONTH(A74,0)</f>
        <v>46691</v>
      </c>
      <c r="E75" s="170"/>
      <c r="F75" s="170"/>
      <c r="G75" s="170"/>
      <c r="I75" s="115">
        <f>WEEKDAY(I74,1)</f>
        <v>2</v>
      </c>
      <c r="J75" s="115"/>
      <c r="K75" s="115"/>
      <c r="L75" s="170">
        <f>EOMONTH(I74,0)</f>
        <v>46721</v>
      </c>
      <c r="M75" s="170"/>
      <c r="N75" s="170"/>
      <c r="O75" s="170"/>
      <c r="Q75" s="115">
        <f>WEEKDAY(Q74,1)</f>
        <v>4</v>
      </c>
      <c r="R75" s="115"/>
      <c r="S75" s="115"/>
      <c r="T75" s="170">
        <f>EOMONTH(Q74,0)</f>
        <v>46752</v>
      </c>
      <c r="U75" s="170"/>
      <c r="V75" s="170"/>
      <c r="W75" s="170"/>
      <c r="Y75" s="125"/>
      <c r="Z75" s="125"/>
      <c r="AA75" s="125"/>
      <c r="AB75" s="171"/>
      <c r="AC75" s="171"/>
      <c r="AD75" s="171"/>
      <c r="AE75" s="171"/>
      <c r="AG75" s="125"/>
      <c r="AH75" s="125"/>
      <c r="AI75" s="125"/>
      <c r="AJ75" s="171"/>
      <c r="AK75" s="171"/>
      <c r="AL75" s="171"/>
      <c r="AM75" s="171"/>
      <c r="AO75" s="125"/>
      <c r="AP75" s="125"/>
      <c r="AQ75" s="125"/>
      <c r="AR75" s="171"/>
      <c r="AS75" s="171"/>
      <c r="AT75" s="171"/>
      <c r="AU75" s="171"/>
    </row>
    <row r="76" spans="1:47" ht="15.95" customHeight="1" x14ac:dyDescent="0.2">
      <c r="A76" s="116" t="s">
        <v>128</v>
      </c>
      <c r="B76" s="117" t="s">
        <v>129</v>
      </c>
      <c r="C76" s="117" t="s">
        <v>130</v>
      </c>
      <c r="D76" s="117" t="s">
        <v>131</v>
      </c>
      <c r="E76" s="117" t="s">
        <v>130</v>
      </c>
      <c r="F76" s="117" t="s">
        <v>132</v>
      </c>
      <c r="G76" s="118" t="s">
        <v>128</v>
      </c>
      <c r="I76" s="116" t="s">
        <v>128</v>
      </c>
      <c r="J76" s="117" t="s">
        <v>129</v>
      </c>
      <c r="K76" s="117" t="s">
        <v>130</v>
      </c>
      <c r="L76" s="117" t="s">
        <v>131</v>
      </c>
      <c r="M76" s="117" t="s">
        <v>130</v>
      </c>
      <c r="N76" s="117" t="s">
        <v>132</v>
      </c>
      <c r="O76" s="118" t="s">
        <v>128</v>
      </c>
      <c r="Q76" s="116" t="s">
        <v>128</v>
      </c>
      <c r="R76" s="117" t="s">
        <v>129</v>
      </c>
      <c r="S76" s="117" t="s">
        <v>130</v>
      </c>
      <c r="T76" s="117" t="s">
        <v>131</v>
      </c>
      <c r="U76" s="117" t="s">
        <v>130</v>
      </c>
      <c r="V76" s="117" t="s">
        <v>132</v>
      </c>
      <c r="W76" s="118" t="s">
        <v>128</v>
      </c>
      <c r="Y76" s="126"/>
      <c r="Z76" s="126"/>
      <c r="AA76" s="126"/>
      <c r="AB76" s="126"/>
      <c r="AC76" s="126"/>
      <c r="AD76" s="126"/>
      <c r="AE76" s="126"/>
      <c r="AG76" s="126"/>
      <c r="AH76" s="126"/>
      <c r="AI76" s="126"/>
      <c r="AJ76" s="126"/>
      <c r="AK76" s="126"/>
      <c r="AL76" s="126"/>
      <c r="AM76" s="126"/>
      <c r="AO76" s="126"/>
      <c r="AP76" s="126"/>
      <c r="AQ76" s="126"/>
      <c r="AR76" s="126"/>
      <c r="AS76" s="126"/>
      <c r="AT76" s="126"/>
      <c r="AU76" s="126"/>
    </row>
    <row r="77" spans="1:47" ht="15.95" customHeight="1" x14ac:dyDescent="0.2">
      <c r="A77" s="119">
        <f>IF($A75=1,$A74,0)</f>
        <v>0</v>
      </c>
      <c r="B77" s="120">
        <f>IF($A75=2,$A74,IF(A77&lt;&gt;0,A77+1,0))</f>
        <v>0</v>
      </c>
      <c r="C77" s="120">
        <f>IF($A75=3,$A74,IF(B77&lt;&gt;0,B77+1,0))</f>
        <v>0</v>
      </c>
      <c r="D77" s="120">
        <f>IF($A75=4,$A74,IF(C77&lt;&gt;0,C77+1,0))</f>
        <v>0</v>
      </c>
      <c r="E77" s="120">
        <f>IF($A75=5,$A74,IF(D77&lt;&gt;0,D77+1,0))</f>
        <v>0</v>
      </c>
      <c r="F77" s="120">
        <f>IF($A75=6,$A74,IF(E77&lt;&gt;0,E77+1,0))</f>
        <v>46661</v>
      </c>
      <c r="G77" s="121">
        <f>IF($A75=7,$A74,IF(F77&lt;&gt;0,F77+1,0))</f>
        <v>46662</v>
      </c>
      <c r="H77" s="122"/>
      <c r="I77" s="119">
        <f>IF($I75=1,$I74,0)</f>
        <v>0</v>
      </c>
      <c r="J77" s="120">
        <f>IF($I75=2,$I74,IF(I77&lt;&gt;0,I77+1,0))</f>
        <v>46692</v>
      </c>
      <c r="K77" s="120">
        <f>IF($I75=3,$I74,IF(J77&lt;&gt;0,J77+1,0))</f>
        <v>46693</v>
      </c>
      <c r="L77" s="120">
        <f>IF($I75=4,$I74,IF(K77&lt;&gt;0,K77+1,0))</f>
        <v>46694</v>
      </c>
      <c r="M77" s="120">
        <f>IF($I75=5,$I74,IF(L77&lt;&gt;0,L77+1,0))</f>
        <v>46695</v>
      </c>
      <c r="N77" s="120">
        <f>IF($I75=6,$I74,IF(M77&lt;&gt;0,M77+1,0))</f>
        <v>46696</v>
      </c>
      <c r="O77" s="121">
        <f>IF($I75=7,$I74,IF(N77&lt;&gt;0,N77+1,0))</f>
        <v>46697</v>
      </c>
      <c r="P77" s="122"/>
      <c r="Q77" s="119">
        <f>IF($Q75=1,$Q74,0)</f>
        <v>0</v>
      </c>
      <c r="R77" s="120">
        <f>IF($Q75=2,$Q74,IF(Q77&lt;&gt;0,Q77+1,0))</f>
        <v>0</v>
      </c>
      <c r="S77" s="120">
        <f>IF($Q75=3,$Q74,IF(R77&lt;&gt;0,R77+1,0))</f>
        <v>0</v>
      </c>
      <c r="T77" s="120">
        <f>IF($Q75=4,$Q74,IF(S77&lt;&gt;0,S77+1,0))</f>
        <v>46722</v>
      </c>
      <c r="U77" s="120">
        <f>IF($Q75=5,$Q74,IF(T77&lt;&gt;0,T77+1,0))</f>
        <v>46723</v>
      </c>
      <c r="V77" s="120">
        <f>IF($Q75=6,$Q74,IF(U77&lt;&gt;0,U77+1,0))</f>
        <v>46724</v>
      </c>
      <c r="W77" s="121">
        <f>IF($Q75=7,$Q74,IF(V77&lt;&gt;0,V77+1,0))</f>
        <v>46725</v>
      </c>
      <c r="Y77" s="127">
        <f>COUNTIF(閉庁日[],A77)</f>
        <v>0</v>
      </c>
      <c r="Z77" s="127">
        <f>COUNTIF(閉庁日[],B77)</f>
        <v>0</v>
      </c>
      <c r="AA77" s="127">
        <f>COUNTIF(閉庁日[],C77)</f>
        <v>0</v>
      </c>
      <c r="AB77" s="127">
        <f>COUNTIF(閉庁日[],D77)</f>
        <v>0</v>
      </c>
      <c r="AC77" s="127">
        <f>COUNTIF(閉庁日[],E77)</f>
        <v>0</v>
      </c>
      <c r="AD77" s="127">
        <f>COUNTIF(閉庁日[],F77)</f>
        <v>0</v>
      </c>
      <c r="AE77" s="127">
        <f>COUNTIF(閉庁日[],G77)</f>
        <v>0</v>
      </c>
      <c r="AF77" s="128"/>
      <c r="AG77" s="127">
        <f>COUNTIF(閉庁日[],I77)</f>
        <v>0</v>
      </c>
      <c r="AH77" s="127">
        <f>COUNTIF(閉庁日[],J77)</f>
        <v>0</v>
      </c>
      <c r="AI77" s="127">
        <f>COUNTIF(閉庁日[],K77)</f>
        <v>0</v>
      </c>
      <c r="AJ77" s="127">
        <f>COUNTIF(閉庁日[],L77)</f>
        <v>1</v>
      </c>
      <c r="AK77" s="127">
        <f>COUNTIF(閉庁日[],M77)</f>
        <v>0</v>
      </c>
      <c r="AL77" s="127">
        <f>COUNTIF(閉庁日[],N77)</f>
        <v>0</v>
      </c>
      <c r="AM77" s="127">
        <f>COUNTIF(閉庁日[],O77)</f>
        <v>0</v>
      </c>
      <c r="AN77" s="128"/>
      <c r="AO77" s="127">
        <f>COUNTIF(閉庁日[],Q77)</f>
        <v>0</v>
      </c>
      <c r="AP77" s="127">
        <f>COUNTIF(閉庁日[],R77)</f>
        <v>0</v>
      </c>
      <c r="AQ77" s="127">
        <f>COUNTIF(閉庁日[],S77)</f>
        <v>0</v>
      </c>
      <c r="AR77" s="127">
        <f>COUNTIF(閉庁日[],T77)</f>
        <v>0</v>
      </c>
      <c r="AS77" s="127">
        <f>COUNTIF(閉庁日[],U77)</f>
        <v>0</v>
      </c>
      <c r="AT77" s="127">
        <f>COUNTIF(閉庁日[],V77)</f>
        <v>0</v>
      </c>
      <c r="AU77" s="127">
        <f>COUNTIF(閉庁日[],W77)</f>
        <v>0</v>
      </c>
    </row>
    <row r="78" spans="1:47" ht="15.95" customHeight="1" x14ac:dyDescent="0.2">
      <c r="A78" s="119">
        <f>G77+1</f>
        <v>46663</v>
      </c>
      <c r="B78" s="120">
        <f t="shared" ref="B78:G80" si="63">A78+1</f>
        <v>46664</v>
      </c>
      <c r="C78" s="120">
        <f t="shared" si="63"/>
        <v>46665</v>
      </c>
      <c r="D78" s="120">
        <f t="shared" si="63"/>
        <v>46666</v>
      </c>
      <c r="E78" s="120">
        <f t="shared" si="63"/>
        <v>46667</v>
      </c>
      <c r="F78" s="120">
        <f t="shared" si="63"/>
        <v>46668</v>
      </c>
      <c r="G78" s="121">
        <f t="shared" si="63"/>
        <v>46669</v>
      </c>
      <c r="H78" s="122"/>
      <c r="I78" s="119">
        <f>O77+1</f>
        <v>46698</v>
      </c>
      <c r="J78" s="120">
        <f t="shared" ref="J78:O80" si="64">I78+1</f>
        <v>46699</v>
      </c>
      <c r="K78" s="120">
        <f t="shared" si="64"/>
        <v>46700</v>
      </c>
      <c r="L78" s="120">
        <f t="shared" si="64"/>
        <v>46701</v>
      </c>
      <c r="M78" s="120">
        <f t="shared" si="64"/>
        <v>46702</v>
      </c>
      <c r="N78" s="120">
        <f t="shared" si="64"/>
        <v>46703</v>
      </c>
      <c r="O78" s="121">
        <f t="shared" si="64"/>
        <v>46704</v>
      </c>
      <c r="P78" s="122"/>
      <c r="Q78" s="119">
        <f>W77+1</f>
        <v>46726</v>
      </c>
      <c r="R78" s="120">
        <f t="shared" ref="R78:W80" si="65">Q78+1</f>
        <v>46727</v>
      </c>
      <c r="S78" s="120">
        <f t="shared" si="65"/>
        <v>46728</v>
      </c>
      <c r="T78" s="120">
        <f t="shared" si="65"/>
        <v>46729</v>
      </c>
      <c r="U78" s="120">
        <f t="shared" si="65"/>
        <v>46730</v>
      </c>
      <c r="V78" s="120">
        <f t="shared" si="65"/>
        <v>46731</v>
      </c>
      <c r="W78" s="121">
        <f t="shared" si="65"/>
        <v>46732</v>
      </c>
      <c r="Y78" s="127">
        <f>COUNTIF(閉庁日[],A78)</f>
        <v>0</v>
      </c>
      <c r="Z78" s="127">
        <f>COUNTIF(閉庁日[],B78)</f>
        <v>0</v>
      </c>
      <c r="AA78" s="127">
        <f>COUNTIF(閉庁日[],C78)</f>
        <v>0</v>
      </c>
      <c r="AB78" s="127">
        <f>COUNTIF(閉庁日[],D78)</f>
        <v>0</v>
      </c>
      <c r="AC78" s="127">
        <f>COUNTIF(閉庁日[],E78)</f>
        <v>0</v>
      </c>
      <c r="AD78" s="127">
        <f>COUNTIF(閉庁日[],F78)</f>
        <v>0</v>
      </c>
      <c r="AE78" s="127">
        <f>COUNTIF(閉庁日[],G78)</f>
        <v>0</v>
      </c>
      <c r="AF78" s="128"/>
      <c r="AG78" s="127">
        <f>COUNTIF(閉庁日[],I78)</f>
        <v>0</v>
      </c>
      <c r="AH78" s="127">
        <f>COUNTIF(閉庁日[],J78)</f>
        <v>0</v>
      </c>
      <c r="AI78" s="127">
        <f>COUNTIF(閉庁日[],K78)</f>
        <v>0</v>
      </c>
      <c r="AJ78" s="127">
        <f>COUNTIF(閉庁日[],L78)</f>
        <v>0</v>
      </c>
      <c r="AK78" s="127">
        <f>COUNTIF(閉庁日[],M78)</f>
        <v>0</v>
      </c>
      <c r="AL78" s="127">
        <f>COUNTIF(閉庁日[],N78)</f>
        <v>0</v>
      </c>
      <c r="AM78" s="127">
        <f>COUNTIF(閉庁日[],O78)</f>
        <v>0</v>
      </c>
      <c r="AN78" s="128"/>
      <c r="AO78" s="127">
        <f>COUNTIF(閉庁日[],Q78)</f>
        <v>0</v>
      </c>
      <c r="AP78" s="127">
        <f>COUNTIF(閉庁日[],R78)</f>
        <v>0</v>
      </c>
      <c r="AQ78" s="127">
        <f>COUNTIF(閉庁日[],S78)</f>
        <v>0</v>
      </c>
      <c r="AR78" s="127">
        <f>COUNTIF(閉庁日[],T78)</f>
        <v>0</v>
      </c>
      <c r="AS78" s="127">
        <f>COUNTIF(閉庁日[],U78)</f>
        <v>0</v>
      </c>
      <c r="AT78" s="127">
        <f>COUNTIF(閉庁日[],V78)</f>
        <v>0</v>
      </c>
      <c r="AU78" s="127">
        <f>COUNTIF(閉庁日[],W78)</f>
        <v>0</v>
      </c>
    </row>
    <row r="79" spans="1:47" ht="15.95" customHeight="1" x14ac:dyDescent="0.2">
      <c r="A79" s="119">
        <f>G78+1</f>
        <v>46670</v>
      </c>
      <c r="B79" s="120">
        <f t="shared" si="63"/>
        <v>46671</v>
      </c>
      <c r="C79" s="120">
        <f t="shared" si="63"/>
        <v>46672</v>
      </c>
      <c r="D79" s="120">
        <f t="shared" si="63"/>
        <v>46673</v>
      </c>
      <c r="E79" s="120">
        <f t="shared" si="63"/>
        <v>46674</v>
      </c>
      <c r="F79" s="120">
        <f t="shared" si="63"/>
        <v>46675</v>
      </c>
      <c r="G79" s="121">
        <f t="shared" si="63"/>
        <v>46676</v>
      </c>
      <c r="H79" s="122"/>
      <c r="I79" s="119">
        <f>O78+1</f>
        <v>46705</v>
      </c>
      <c r="J79" s="120">
        <f t="shared" si="64"/>
        <v>46706</v>
      </c>
      <c r="K79" s="120">
        <f t="shared" si="64"/>
        <v>46707</v>
      </c>
      <c r="L79" s="120">
        <f t="shared" si="64"/>
        <v>46708</v>
      </c>
      <c r="M79" s="120">
        <f t="shared" si="64"/>
        <v>46709</v>
      </c>
      <c r="N79" s="120">
        <f t="shared" si="64"/>
        <v>46710</v>
      </c>
      <c r="O79" s="121">
        <f t="shared" si="64"/>
        <v>46711</v>
      </c>
      <c r="P79" s="122"/>
      <c r="Q79" s="119">
        <f>W78+1</f>
        <v>46733</v>
      </c>
      <c r="R79" s="120">
        <f t="shared" si="65"/>
        <v>46734</v>
      </c>
      <c r="S79" s="120">
        <f t="shared" si="65"/>
        <v>46735</v>
      </c>
      <c r="T79" s="120">
        <f t="shared" si="65"/>
        <v>46736</v>
      </c>
      <c r="U79" s="120">
        <f t="shared" si="65"/>
        <v>46737</v>
      </c>
      <c r="V79" s="120">
        <f t="shared" si="65"/>
        <v>46738</v>
      </c>
      <c r="W79" s="121">
        <f t="shared" si="65"/>
        <v>46739</v>
      </c>
      <c r="Y79" s="127">
        <f>COUNTIF(閉庁日[],A79)</f>
        <v>0</v>
      </c>
      <c r="Z79" s="127">
        <f>COUNTIF(閉庁日[],B79)</f>
        <v>1</v>
      </c>
      <c r="AA79" s="127">
        <f>COUNTIF(閉庁日[],C79)</f>
        <v>0</v>
      </c>
      <c r="AB79" s="127">
        <f>COUNTIF(閉庁日[],D79)</f>
        <v>0</v>
      </c>
      <c r="AC79" s="127">
        <f>COUNTIF(閉庁日[],E79)</f>
        <v>0</v>
      </c>
      <c r="AD79" s="127">
        <f>COUNTIF(閉庁日[],F79)</f>
        <v>0</v>
      </c>
      <c r="AE79" s="127">
        <f>COUNTIF(閉庁日[],G79)</f>
        <v>0</v>
      </c>
      <c r="AF79" s="128"/>
      <c r="AG79" s="127">
        <f>COUNTIF(閉庁日[],I79)</f>
        <v>0</v>
      </c>
      <c r="AH79" s="127">
        <f>COUNTIF(閉庁日[],J79)</f>
        <v>0</v>
      </c>
      <c r="AI79" s="127">
        <f>COUNTIF(閉庁日[],K79)</f>
        <v>0</v>
      </c>
      <c r="AJ79" s="127">
        <f>COUNTIF(閉庁日[],L79)</f>
        <v>0</v>
      </c>
      <c r="AK79" s="127">
        <f>COUNTIF(閉庁日[],M79)</f>
        <v>0</v>
      </c>
      <c r="AL79" s="127">
        <f>COUNTIF(閉庁日[],N79)</f>
        <v>0</v>
      </c>
      <c r="AM79" s="127">
        <f>COUNTIF(閉庁日[],O79)</f>
        <v>0</v>
      </c>
      <c r="AN79" s="128"/>
      <c r="AO79" s="127">
        <f>COUNTIF(閉庁日[],Q79)</f>
        <v>0</v>
      </c>
      <c r="AP79" s="127">
        <f>COUNTIF(閉庁日[],R79)</f>
        <v>0</v>
      </c>
      <c r="AQ79" s="127">
        <f>COUNTIF(閉庁日[],S79)</f>
        <v>0</v>
      </c>
      <c r="AR79" s="127">
        <f>COUNTIF(閉庁日[],T79)</f>
        <v>0</v>
      </c>
      <c r="AS79" s="127">
        <f>COUNTIF(閉庁日[],U79)</f>
        <v>0</v>
      </c>
      <c r="AT79" s="127">
        <f>COUNTIF(閉庁日[],V79)</f>
        <v>0</v>
      </c>
      <c r="AU79" s="127">
        <f>COUNTIF(閉庁日[],W79)</f>
        <v>0</v>
      </c>
    </row>
    <row r="80" spans="1:47" ht="15.95" customHeight="1" x14ac:dyDescent="0.2">
      <c r="A80" s="119">
        <f>G79+1</f>
        <v>46677</v>
      </c>
      <c r="B80" s="120">
        <f t="shared" si="63"/>
        <v>46678</v>
      </c>
      <c r="C80" s="120">
        <f t="shared" si="63"/>
        <v>46679</v>
      </c>
      <c r="D80" s="120">
        <f t="shared" si="63"/>
        <v>46680</v>
      </c>
      <c r="E80" s="120">
        <f t="shared" si="63"/>
        <v>46681</v>
      </c>
      <c r="F80" s="120">
        <f t="shared" si="63"/>
        <v>46682</v>
      </c>
      <c r="G80" s="121">
        <f t="shared" si="63"/>
        <v>46683</v>
      </c>
      <c r="H80" s="122"/>
      <c r="I80" s="119">
        <f>O79+1</f>
        <v>46712</v>
      </c>
      <c r="J80" s="120">
        <f t="shared" si="64"/>
        <v>46713</v>
      </c>
      <c r="K80" s="120">
        <f t="shared" si="64"/>
        <v>46714</v>
      </c>
      <c r="L80" s="120">
        <f t="shared" si="64"/>
        <v>46715</v>
      </c>
      <c r="M80" s="120">
        <f t="shared" si="64"/>
        <v>46716</v>
      </c>
      <c r="N80" s="120">
        <f t="shared" si="64"/>
        <v>46717</v>
      </c>
      <c r="O80" s="121">
        <f t="shared" si="64"/>
        <v>46718</v>
      </c>
      <c r="P80" s="122"/>
      <c r="Q80" s="119">
        <f>W79+1</f>
        <v>46740</v>
      </c>
      <c r="R80" s="120">
        <f t="shared" si="65"/>
        <v>46741</v>
      </c>
      <c r="S80" s="120">
        <f t="shared" si="65"/>
        <v>46742</v>
      </c>
      <c r="T80" s="120">
        <f t="shared" si="65"/>
        <v>46743</v>
      </c>
      <c r="U80" s="120">
        <f t="shared" si="65"/>
        <v>46744</v>
      </c>
      <c r="V80" s="120">
        <f t="shared" si="65"/>
        <v>46745</v>
      </c>
      <c r="W80" s="121">
        <f t="shared" si="65"/>
        <v>46746</v>
      </c>
      <c r="Y80" s="127">
        <f>COUNTIF(閉庁日[],A80)</f>
        <v>0</v>
      </c>
      <c r="Z80" s="127">
        <f>COUNTIF(閉庁日[],B80)</f>
        <v>0</v>
      </c>
      <c r="AA80" s="127">
        <f>COUNTIF(閉庁日[],C80)</f>
        <v>0</v>
      </c>
      <c r="AB80" s="127">
        <f>COUNTIF(閉庁日[],D80)</f>
        <v>0</v>
      </c>
      <c r="AC80" s="127">
        <f>COUNTIF(閉庁日[],E80)</f>
        <v>0</v>
      </c>
      <c r="AD80" s="127">
        <f>COUNTIF(閉庁日[],F80)</f>
        <v>0</v>
      </c>
      <c r="AE80" s="127">
        <f>COUNTIF(閉庁日[],G80)</f>
        <v>0</v>
      </c>
      <c r="AF80" s="128"/>
      <c r="AG80" s="127">
        <f>COUNTIF(閉庁日[],I80)</f>
        <v>0</v>
      </c>
      <c r="AH80" s="127">
        <f>COUNTIF(閉庁日[],J80)</f>
        <v>0</v>
      </c>
      <c r="AI80" s="127">
        <f>COUNTIF(閉庁日[],K80)</f>
        <v>1</v>
      </c>
      <c r="AJ80" s="127">
        <f>COUNTIF(閉庁日[],L80)</f>
        <v>0</v>
      </c>
      <c r="AK80" s="127">
        <f>COUNTIF(閉庁日[],M80)</f>
        <v>0</v>
      </c>
      <c r="AL80" s="127">
        <f>COUNTIF(閉庁日[],N80)</f>
        <v>0</v>
      </c>
      <c r="AM80" s="127">
        <f>COUNTIF(閉庁日[],O80)</f>
        <v>0</v>
      </c>
      <c r="AN80" s="128"/>
      <c r="AO80" s="127">
        <f>COUNTIF(閉庁日[],Q80)</f>
        <v>0</v>
      </c>
      <c r="AP80" s="127">
        <f>COUNTIF(閉庁日[],R80)</f>
        <v>0</v>
      </c>
      <c r="AQ80" s="127">
        <f>COUNTIF(閉庁日[],S80)</f>
        <v>0</v>
      </c>
      <c r="AR80" s="127">
        <f>COUNTIF(閉庁日[],T80)</f>
        <v>0</v>
      </c>
      <c r="AS80" s="127">
        <f>COUNTIF(閉庁日[],U80)</f>
        <v>0</v>
      </c>
      <c r="AT80" s="127">
        <f>COUNTIF(閉庁日[],V80)</f>
        <v>0</v>
      </c>
      <c r="AU80" s="127">
        <f>COUNTIF(閉庁日[],W80)</f>
        <v>0</v>
      </c>
    </row>
    <row r="81" spans="1:47" ht="15.95" customHeight="1" x14ac:dyDescent="0.2">
      <c r="A81" s="119">
        <f>IF(G80+1&lt;=$D75,G80+1,0)</f>
        <v>46684</v>
      </c>
      <c r="B81" s="120">
        <f t="shared" ref="B81:G81" si="66">IF(A81=0,0,IF(A81+1&lt;=$D75,A81+1,0))</f>
        <v>46685</v>
      </c>
      <c r="C81" s="120">
        <f t="shared" si="66"/>
        <v>46686</v>
      </c>
      <c r="D81" s="120">
        <f t="shared" si="66"/>
        <v>46687</v>
      </c>
      <c r="E81" s="120">
        <f t="shared" si="66"/>
        <v>46688</v>
      </c>
      <c r="F81" s="120">
        <f t="shared" si="66"/>
        <v>46689</v>
      </c>
      <c r="G81" s="121">
        <f t="shared" si="66"/>
        <v>46690</v>
      </c>
      <c r="H81" s="122"/>
      <c r="I81" s="119">
        <f>IF(O80+1&lt;=$L75,O80+1,0)</f>
        <v>46719</v>
      </c>
      <c r="J81" s="120">
        <f t="shared" ref="J81:O81" si="67">IF(I81=0,0,IF(I81+1&lt;=$L75,I81+1,0))</f>
        <v>46720</v>
      </c>
      <c r="K81" s="120">
        <f t="shared" si="67"/>
        <v>46721</v>
      </c>
      <c r="L81" s="120">
        <f t="shared" si="67"/>
        <v>0</v>
      </c>
      <c r="M81" s="120">
        <f t="shared" si="67"/>
        <v>0</v>
      </c>
      <c r="N81" s="120">
        <f t="shared" si="67"/>
        <v>0</v>
      </c>
      <c r="O81" s="121">
        <f t="shared" si="67"/>
        <v>0</v>
      </c>
      <c r="P81" s="122"/>
      <c r="Q81" s="119">
        <f>IF(W80+1&lt;=$T75,W80+1,0)</f>
        <v>46747</v>
      </c>
      <c r="R81" s="120">
        <f t="shared" ref="R81:W81" si="68">IF(Q81=0,0,IF(Q81+1&lt;=$T75,Q81+1,0))</f>
        <v>46748</v>
      </c>
      <c r="S81" s="120">
        <f t="shared" si="68"/>
        <v>46749</v>
      </c>
      <c r="T81" s="120">
        <f t="shared" si="68"/>
        <v>46750</v>
      </c>
      <c r="U81" s="120">
        <f t="shared" si="68"/>
        <v>46751</v>
      </c>
      <c r="V81" s="120">
        <f t="shared" si="68"/>
        <v>46752</v>
      </c>
      <c r="W81" s="121">
        <f t="shared" si="68"/>
        <v>0</v>
      </c>
      <c r="Y81" s="127">
        <f>COUNTIF(閉庁日[],A81)</f>
        <v>0</v>
      </c>
      <c r="Z81" s="127">
        <f>COUNTIF(閉庁日[],B81)</f>
        <v>0</v>
      </c>
      <c r="AA81" s="127">
        <f>COUNTIF(閉庁日[],C81)</f>
        <v>0</v>
      </c>
      <c r="AB81" s="127">
        <f>COUNTIF(閉庁日[],D81)</f>
        <v>0</v>
      </c>
      <c r="AC81" s="127">
        <f>COUNTIF(閉庁日[],E81)</f>
        <v>0</v>
      </c>
      <c r="AD81" s="127">
        <f>COUNTIF(閉庁日[],F81)</f>
        <v>0</v>
      </c>
      <c r="AE81" s="127">
        <f>COUNTIF(閉庁日[],G81)</f>
        <v>0</v>
      </c>
      <c r="AF81" s="128"/>
      <c r="AG81" s="127">
        <f>COUNTIF(閉庁日[],I81)</f>
        <v>0</v>
      </c>
      <c r="AH81" s="127">
        <f>COUNTIF(閉庁日[],J81)</f>
        <v>0</v>
      </c>
      <c r="AI81" s="127">
        <f>COUNTIF(閉庁日[],K81)</f>
        <v>0</v>
      </c>
      <c r="AJ81" s="127">
        <f>COUNTIF(閉庁日[],L81)</f>
        <v>0</v>
      </c>
      <c r="AK81" s="127">
        <f>COUNTIF(閉庁日[],M81)</f>
        <v>0</v>
      </c>
      <c r="AL81" s="127">
        <f>COUNTIF(閉庁日[],N81)</f>
        <v>0</v>
      </c>
      <c r="AM81" s="127">
        <f>COUNTIF(閉庁日[],O81)</f>
        <v>0</v>
      </c>
      <c r="AN81" s="128"/>
      <c r="AO81" s="127">
        <f>COUNTIF(閉庁日[],Q81)</f>
        <v>0</v>
      </c>
      <c r="AP81" s="127">
        <f>COUNTIF(閉庁日[],R81)</f>
        <v>0</v>
      </c>
      <c r="AQ81" s="127">
        <f>COUNTIF(閉庁日[],S81)</f>
        <v>0</v>
      </c>
      <c r="AR81" s="127">
        <f>COUNTIF(閉庁日[],T81)</f>
        <v>1</v>
      </c>
      <c r="AS81" s="127">
        <f>COUNTIF(閉庁日[],U81)</f>
        <v>1</v>
      </c>
      <c r="AT81" s="127">
        <f>COUNTIF(閉庁日[],V81)</f>
        <v>1</v>
      </c>
      <c r="AU81" s="127">
        <f>COUNTIF(閉庁日[],W81)</f>
        <v>0</v>
      </c>
    </row>
    <row r="82" spans="1:47" ht="15.95" customHeight="1" x14ac:dyDescent="0.2">
      <c r="A82" s="119">
        <f>IF(G81=0,0,IF(G81+1&lt;=$D75,G81+1,0))</f>
        <v>46691</v>
      </c>
      <c r="B82" s="120">
        <f t="shared" ref="B82:G82" si="69">IF(A82=0,0,IF(A82+1&lt;=$D75,A82+1,0))</f>
        <v>0</v>
      </c>
      <c r="C82" s="120">
        <f t="shared" si="69"/>
        <v>0</v>
      </c>
      <c r="D82" s="120">
        <f t="shared" si="69"/>
        <v>0</v>
      </c>
      <c r="E82" s="120">
        <f t="shared" si="69"/>
        <v>0</v>
      </c>
      <c r="F82" s="120">
        <f t="shared" si="69"/>
        <v>0</v>
      </c>
      <c r="G82" s="121">
        <f t="shared" si="69"/>
        <v>0</v>
      </c>
      <c r="H82" s="122"/>
      <c r="I82" s="119">
        <f>IF(O81=0,0,IF(O81+1&lt;=$L75,O81+1,0))</f>
        <v>0</v>
      </c>
      <c r="J82" s="120">
        <f t="shared" ref="J82:O82" si="70">IF(I82=0,0,IF(I82+1&lt;=$L75,I82+1,0))</f>
        <v>0</v>
      </c>
      <c r="K82" s="120">
        <f t="shared" si="70"/>
        <v>0</v>
      </c>
      <c r="L82" s="120">
        <f t="shared" si="70"/>
        <v>0</v>
      </c>
      <c r="M82" s="120">
        <f t="shared" si="70"/>
        <v>0</v>
      </c>
      <c r="N82" s="120">
        <f t="shared" si="70"/>
        <v>0</v>
      </c>
      <c r="O82" s="121">
        <f t="shared" si="70"/>
        <v>0</v>
      </c>
      <c r="P82" s="122"/>
      <c r="Q82" s="119">
        <f>IF(W81=0,0,IF(W81+1&lt;=$T75,W81+1,0))</f>
        <v>0</v>
      </c>
      <c r="R82" s="120">
        <f t="shared" ref="R82:W82" si="71">IF(Q82=0,0,IF(Q82+1&lt;=$T75,Q82+1,0))</f>
        <v>0</v>
      </c>
      <c r="S82" s="120">
        <f t="shared" si="71"/>
        <v>0</v>
      </c>
      <c r="T82" s="120">
        <f t="shared" si="71"/>
        <v>0</v>
      </c>
      <c r="U82" s="120">
        <f t="shared" si="71"/>
        <v>0</v>
      </c>
      <c r="V82" s="120">
        <f t="shared" si="71"/>
        <v>0</v>
      </c>
      <c r="W82" s="121">
        <f t="shared" si="71"/>
        <v>0</v>
      </c>
      <c r="Y82" s="127">
        <f>COUNTIF(閉庁日[],A82)</f>
        <v>0</v>
      </c>
      <c r="Z82" s="127">
        <f>COUNTIF(閉庁日[],B82)</f>
        <v>0</v>
      </c>
      <c r="AA82" s="127">
        <f>COUNTIF(閉庁日[],C82)</f>
        <v>0</v>
      </c>
      <c r="AB82" s="127">
        <f>COUNTIF(閉庁日[],D82)</f>
        <v>0</v>
      </c>
      <c r="AC82" s="127">
        <f>COUNTIF(閉庁日[],E82)</f>
        <v>0</v>
      </c>
      <c r="AD82" s="127">
        <f>COUNTIF(閉庁日[],F82)</f>
        <v>0</v>
      </c>
      <c r="AE82" s="127">
        <f>COUNTIF(閉庁日[],G82)</f>
        <v>0</v>
      </c>
      <c r="AF82" s="128"/>
      <c r="AG82" s="127">
        <f>COUNTIF(閉庁日[],I82)</f>
        <v>0</v>
      </c>
      <c r="AH82" s="127">
        <f>COUNTIF(閉庁日[],J82)</f>
        <v>0</v>
      </c>
      <c r="AI82" s="127">
        <f>COUNTIF(閉庁日[],K82)</f>
        <v>0</v>
      </c>
      <c r="AJ82" s="127">
        <f>COUNTIF(閉庁日[],L82)</f>
        <v>0</v>
      </c>
      <c r="AK82" s="127">
        <f>COUNTIF(閉庁日[],M82)</f>
        <v>0</v>
      </c>
      <c r="AL82" s="127">
        <f>COUNTIF(閉庁日[],N82)</f>
        <v>0</v>
      </c>
      <c r="AM82" s="127">
        <f>COUNTIF(閉庁日[],O82)</f>
        <v>0</v>
      </c>
      <c r="AN82" s="128"/>
      <c r="AO82" s="127">
        <f>COUNTIF(閉庁日[],Q82)</f>
        <v>0</v>
      </c>
      <c r="AP82" s="127">
        <f>COUNTIF(閉庁日[],R82)</f>
        <v>0</v>
      </c>
      <c r="AQ82" s="127">
        <f>COUNTIF(閉庁日[],S82)</f>
        <v>0</v>
      </c>
      <c r="AR82" s="127">
        <f>COUNTIF(閉庁日[],T82)</f>
        <v>0</v>
      </c>
      <c r="AS82" s="127">
        <f>COUNTIF(閉庁日[],U82)</f>
        <v>0</v>
      </c>
      <c r="AT82" s="127">
        <f>COUNTIF(閉庁日[],V82)</f>
        <v>0</v>
      </c>
      <c r="AU82" s="127">
        <f>COUNTIF(閉庁日[],W82)</f>
        <v>0</v>
      </c>
    </row>
    <row r="84" spans="1:47" ht="15.95" customHeight="1" x14ac:dyDescent="0.2">
      <c r="A84" s="166">
        <f>A42+1</f>
        <v>2028</v>
      </c>
      <c r="B84" s="166"/>
      <c r="C84" s="166"/>
      <c r="D84" s="166"/>
      <c r="E84" s="166"/>
      <c r="F84" s="166"/>
      <c r="G84" s="166"/>
      <c r="H84" s="166"/>
      <c r="I84" s="166"/>
      <c r="J84" s="166"/>
      <c r="K84" s="166"/>
      <c r="L84" s="166"/>
      <c r="M84" s="166"/>
      <c r="N84" s="166"/>
      <c r="O84" s="166"/>
      <c r="P84" s="166"/>
      <c r="Q84" s="166"/>
      <c r="R84" s="166"/>
      <c r="S84" s="166"/>
      <c r="T84" s="166"/>
      <c r="U84" s="166"/>
      <c r="V84" s="166"/>
      <c r="W84" s="166"/>
      <c r="Y84" s="167"/>
      <c r="Z84" s="167"/>
      <c r="AA84" s="167"/>
      <c r="AB84" s="167"/>
      <c r="AC84" s="167"/>
      <c r="AD84" s="167"/>
      <c r="AE84" s="167"/>
      <c r="AF84" s="167"/>
      <c r="AG84" s="167"/>
      <c r="AH84" s="167"/>
      <c r="AI84" s="167"/>
      <c r="AJ84" s="167"/>
      <c r="AK84" s="167"/>
      <c r="AL84" s="167"/>
      <c r="AM84" s="167"/>
      <c r="AN84" s="167"/>
      <c r="AO84" s="167"/>
      <c r="AP84" s="167"/>
      <c r="AQ84" s="167"/>
      <c r="AR84" s="167"/>
      <c r="AS84" s="167"/>
      <c r="AT84" s="167"/>
      <c r="AU84" s="167"/>
    </row>
    <row r="85" spans="1:47" ht="15.95" customHeight="1" x14ac:dyDescent="0.2">
      <c r="A85" s="168">
        <f>EDATE(Q74,1)</f>
        <v>46753</v>
      </c>
      <c r="B85" s="168"/>
      <c r="C85" s="168"/>
      <c r="D85" s="168"/>
      <c r="E85" s="168"/>
      <c r="F85" s="168"/>
      <c r="G85" s="168"/>
      <c r="I85" s="168">
        <f>EDATE(A85,1)</f>
        <v>46784</v>
      </c>
      <c r="J85" s="168"/>
      <c r="K85" s="168"/>
      <c r="L85" s="168"/>
      <c r="M85" s="168"/>
      <c r="N85" s="168"/>
      <c r="O85" s="168"/>
      <c r="Q85" s="168">
        <f>EDATE(I85,1)</f>
        <v>46813</v>
      </c>
      <c r="R85" s="168"/>
      <c r="S85" s="168"/>
      <c r="T85" s="168"/>
      <c r="U85" s="168"/>
      <c r="V85" s="168"/>
      <c r="W85" s="168"/>
      <c r="Y85" s="169"/>
      <c r="Z85" s="169"/>
      <c r="AA85" s="169"/>
      <c r="AB85" s="169"/>
      <c r="AC85" s="169"/>
      <c r="AD85" s="169"/>
      <c r="AE85" s="169"/>
      <c r="AG85" s="169"/>
      <c r="AH85" s="169"/>
      <c r="AI85" s="169"/>
      <c r="AJ85" s="169"/>
      <c r="AK85" s="169"/>
      <c r="AL85" s="169"/>
      <c r="AM85" s="169"/>
      <c r="AO85" s="169"/>
      <c r="AP85" s="169"/>
      <c r="AQ85" s="169"/>
      <c r="AR85" s="169"/>
      <c r="AS85" s="169"/>
      <c r="AT85" s="169"/>
      <c r="AU85" s="169"/>
    </row>
    <row r="86" spans="1:47" ht="15.95" hidden="1" customHeight="1" x14ac:dyDescent="0.2">
      <c r="A86" s="115">
        <f>WEEKDAY(A85,1)</f>
        <v>7</v>
      </c>
      <c r="B86" s="115"/>
      <c r="C86" s="115"/>
      <c r="D86" s="170">
        <f>EOMONTH(A85,0)</f>
        <v>46783</v>
      </c>
      <c r="E86" s="170"/>
      <c r="F86" s="170"/>
      <c r="G86" s="170"/>
      <c r="I86" s="115">
        <f>WEEKDAY(I85,1)</f>
        <v>3</v>
      </c>
      <c r="J86" s="115"/>
      <c r="K86" s="115"/>
      <c r="L86" s="170">
        <f>EOMONTH(I85,0)</f>
        <v>46812</v>
      </c>
      <c r="M86" s="170"/>
      <c r="N86" s="170"/>
      <c r="O86" s="170"/>
      <c r="Q86" s="115">
        <f>WEEKDAY(Q85,1)</f>
        <v>4</v>
      </c>
      <c r="R86" s="115"/>
      <c r="S86" s="115"/>
      <c r="T86" s="170">
        <f>EOMONTH(Q85,0)</f>
        <v>46843</v>
      </c>
      <c r="U86" s="170"/>
      <c r="V86" s="170"/>
      <c r="W86" s="170"/>
      <c r="Y86" s="125"/>
      <c r="Z86" s="125"/>
      <c r="AA86" s="125"/>
      <c r="AB86" s="171"/>
      <c r="AC86" s="171"/>
      <c r="AD86" s="171"/>
      <c r="AE86" s="171"/>
      <c r="AG86" s="125"/>
      <c r="AH86" s="125"/>
      <c r="AI86" s="125"/>
      <c r="AJ86" s="171"/>
      <c r="AK86" s="171"/>
      <c r="AL86" s="171"/>
      <c r="AM86" s="171"/>
      <c r="AO86" s="125"/>
      <c r="AP86" s="125"/>
      <c r="AQ86" s="125"/>
      <c r="AR86" s="171"/>
      <c r="AS86" s="171"/>
      <c r="AT86" s="171"/>
      <c r="AU86" s="171"/>
    </row>
    <row r="87" spans="1:47" ht="15.95" customHeight="1" x14ac:dyDescent="0.2">
      <c r="A87" s="116" t="s">
        <v>128</v>
      </c>
      <c r="B87" s="117" t="s">
        <v>129</v>
      </c>
      <c r="C87" s="117" t="s">
        <v>130</v>
      </c>
      <c r="D87" s="117" t="s">
        <v>131</v>
      </c>
      <c r="E87" s="117" t="s">
        <v>130</v>
      </c>
      <c r="F87" s="117" t="s">
        <v>132</v>
      </c>
      <c r="G87" s="118" t="s">
        <v>128</v>
      </c>
      <c r="I87" s="116" t="s">
        <v>128</v>
      </c>
      <c r="J87" s="117" t="s">
        <v>129</v>
      </c>
      <c r="K87" s="117" t="s">
        <v>130</v>
      </c>
      <c r="L87" s="117" t="s">
        <v>131</v>
      </c>
      <c r="M87" s="117" t="s">
        <v>130</v>
      </c>
      <c r="N87" s="117" t="s">
        <v>132</v>
      </c>
      <c r="O87" s="118" t="s">
        <v>128</v>
      </c>
      <c r="Q87" s="116" t="s">
        <v>128</v>
      </c>
      <c r="R87" s="117" t="s">
        <v>129</v>
      </c>
      <c r="S87" s="117" t="s">
        <v>130</v>
      </c>
      <c r="T87" s="117" t="s">
        <v>131</v>
      </c>
      <c r="U87" s="117" t="s">
        <v>130</v>
      </c>
      <c r="V87" s="117" t="s">
        <v>132</v>
      </c>
      <c r="W87" s="118" t="s">
        <v>128</v>
      </c>
      <c r="Y87" s="126"/>
      <c r="Z87" s="126"/>
      <c r="AA87" s="126"/>
      <c r="AB87" s="126"/>
      <c r="AC87" s="126"/>
      <c r="AD87" s="126"/>
      <c r="AE87" s="126"/>
      <c r="AG87" s="126"/>
      <c r="AH87" s="126"/>
      <c r="AI87" s="126"/>
      <c r="AJ87" s="126"/>
      <c r="AK87" s="126"/>
      <c r="AL87" s="126"/>
      <c r="AM87" s="126"/>
      <c r="AO87" s="126"/>
      <c r="AP87" s="126"/>
      <c r="AQ87" s="126"/>
      <c r="AR87" s="126"/>
      <c r="AS87" s="126"/>
      <c r="AT87" s="126"/>
      <c r="AU87" s="126"/>
    </row>
    <row r="88" spans="1:47" ht="15.95" customHeight="1" x14ac:dyDescent="0.2">
      <c r="A88" s="119">
        <f>IF($A86=1,$A85,0)</f>
        <v>0</v>
      </c>
      <c r="B88" s="120">
        <f>IF($A86=2,$A85,IF(A88&lt;&gt;0,A88+1,0))</f>
        <v>0</v>
      </c>
      <c r="C88" s="120">
        <f>IF($A86=3,$A85,IF(B88&lt;&gt;0,B88+1,0))</f>
        <v>0</v>
      </c>
      <c r="D88" s="120">
        <f>IF($A86=4,$A85,IF(C88&lt;&gt;0,C88+1,0))</f>
        <v>0</v>
      </c>
      <c r="E88" s="120">
        <f>IF($A86=5,$A85,IF(D88&lt;&gt;0,D88+1,0))</f>
        <v>0</v>
      </c>
      <c r="F88" s="120">
        <f>IF($A86=6,$A85,IF(E88&lt;&gt;0,E88+1,0))</f>
        <v>0</v>
      </c>
      <c r="G88" s="121">
        <f>IF($A86=7,$A85,IF(F88&lt;&gt;0,F88+1,0))</f>
        <v>46753</v>
      </c>
      <c r="H88" s="122"/>
      <c r="I88" s="119">
        <f>IF($I86=1,$I85,0)</f>
        <v>0</v>
      </c>
      <c r="J88" s="120">
        <f>IF($I86=2,$I85,IF(I88&lt;&gt;0,I88+1,0))</f>
        <v>0</v>
      </c>
      <c r="K88" s="120">
        <f>IF($I86=3,$I85,IF(J88&lt;&gt;0,J88+1,0))</f>
        <v>46784</v>
      </c>
      <c r="L88" s="120">
        <f>IF($I86=4,$I85,IF(K88&lt;&gt;0,K88+1,0))</f>
        <v>46785</v>
      </c>
      <c r="M88" s="120">
        <f>IF($I86=5,$I85,IF(L88&lt;&gt;0,L88+1,0))</f>
        <v>46786</v>
      </c>
      <c r="N88" s="120">
        <f>IF($I86=6,$I85,IF(M88&lt;&gt;0,M88+1,0))</f>
        <v>46787</v>
      </c>
      <c r="O88" s="121">
        <f>IF($I86=7,$I85,IF(N88&lt;&gt;0,N88+1,0))</f>
        <v>46788</v>
      </c>
      <c r="P88" s="122"/>
      <c r="Q88" s="119">
        <f>IF($Q86=1,$Q85,0)</f>
        <v>0</v>
      </c>
      <c r="R88" s="120">
        <f>IF($Q86=2,$Q85,IF(Q88&lt;&gt;0,Q88+1,0))</f>
        <v>0</v>
      </c>
      <c r="S88" s="120">
        <f>IF($Q86=3,$Q85,IF(R88&lt;&gt;0,R88+1,0))</f>
        <v>0</v>
      </c>
      <c r="T88" s="120">
        <f>IF($Q86=4,$Q85,IF(S88&lt;&gt;0,S88+1,0))</f>
        <v>46813</v>
      </c>
      <c r="U88" s="120">
        <f>IF($Q86=5,$Q85,IF(T88&lt;&gt;0,T88+1,0))</f>
        <v>46814</v>
      </c>
      <c r="V88" s="120">
        <f>IF($Q86=6,$Q85,IF(U88&lt;&gt;0,U88+1,0))</f>
        <v>46815</v>
      </c>
      <c r="W88" s="121">
        <f>IF($Q86=7,$Q85,IF(V88&lt;&gt;0,V88+1,0))</f>
        <v>46816</v>
      </c>
      <c r="Y88" s="127">
        <f>COUNTIF(閉庁日[],A88)</f>
        <v>0</v>
      </c>
      <c r="Z88" s="127">
        <f>COUNTIF(閉庁日[],B88)</f>
        <v>0</v>
      </c>
      <c r="AA88" s="127">
        <f>COUNTIF(閉庁日[],C88)</f>
        <v>0</v>
      </c>
      <c r="AB88" s="127">
        <f>COUNTIF(閉庁日[],D88)</f>
        <v>0</v>
      </c>
      <c r="AC88" s="127">
        <f>COUNTIF(閉庁日[],E88)</f>
        <v>0</v>
      </c>
      <c r="AD88" s="127">
        <f>COUNTIF(閉庁日[],F88)</f>
        <v>0</v>
      </c>
      <c r="AE88" s="127">
        <f>COUNTIF(閉庁日[],G88)</f>
        <v>2</v>
      </c>
      <c r="AF88" s="128"/>
      <c r="AG88" s="127">
        <f>COUNTIF(閉庁日[],I88)</f>
        <v>0</v>
      </c>
      <c r="AH88" s="127">
        <f>COUNTIF(閉庁日[],J88)</f>
        <v>0</v>
      </c>
      <c r="AI88" s="127">
        <f>COUNTIF(閉庁日[],K88)</f>
        <v>0</v>
      </c>
      <c r="AJ88" s="127">
        <f>COUNTIF(閉庁日[],L88)</f>
        <v>0</v>
      </c>
      <c r="AK88" s="127">
        <f>COUNTIF(閉庁日[],M88)</f>
        <v>0</v>
      </c>
      <c r="AL88" s="127">
        <f>COUNTIF(閉庁日[],N88)</f>
        <v>0</v>
      </c>
      <c r="AM88" s="127">
        <f>COUNTIF(閉庁日[],O88)</f>
        <v>0</v>
      </c>
      <c r="AN88" s="128"/>
      <c r="AO88" s="127">
        <f>COUNTIF(閉庁日[],Q88)</f>
        <v>0</v>
      </c>
      <c r="AP88" s="127">
        <f>COUNTIF(閉庁日[],R88)</f>
        <v>0</v>
      </c>
      <c r="AQ88" s="127">
        <f>COUNTIF(閉庁日[],S88)</f>
        <v>0</v>
      </c>
      <c r="AR88" s="127">
        <f>COUNTIF(閉庁日[],T88)</f>
        <v>0</v>
      </c>
      <c r="AS88" s="127">
        <f>COUNTIF(閉庁日[],U88)</f>
        <v>0</v>
      </c>
      <c r="AT88" s="127">
        <f>COUNTIF(閉庁日[],V88)</f>
        <v>0</v>
      </c>
      <c r="AU88" s="127">
        <f>COUNTIF(閉庁日[],W88)</f>
        <v>0</v>
      </c>
    </row>
    <row r="89" spans="1:47" ht="15.95" customHeight="1" x14ac:dyDescent="0.2">
      <c r="A89" s="119">
        <f>G88+1</f>
        <v>46754</v>
      </c>
      <c r="B89" s="120">
        <f t="shared" ref="B89:G91" si="72">A89+1</f>
        <v>46755</v>
      </c>
      <c r="C89" s="120">
        <f t="shared" si="72"/>
        <v>46756</v>
      </c>
      <c r="D89" s="120">
        <f t="shared" si="72"/>
        <v>46757</v>
      </c>
      <c r="E89" s="120">
        <f t="shared" si="72"/>
        <v>46758</v>
      </c>
      <c r="F89" s="120">
        <f t="shared" si="72"/>
        <v>46759</v>
      </c>
      <c r="G89" s="121">
        <f t="shared" si="72"/>
        <v>46760</v>
      </c>
      <c r="H89" s="122"/>
      <c r="I89" s="119">
        <f>O88+1</f>
        <v>46789</v>
      </c>
      <c r="J89" s="120">
        <f t="shared" ref="J89:O91" si="73">I89+1</f>
        <v>46790</v>
      </c>
      <c r="K89" s="120">
        <f t="shared" si="73"/>
        <v>46791</v>
      </c>
      <c r="L89" s="120">
        <f t="shared" si="73"/>
        <v>46792</v>
      </c>
      <c r="M89" s="120">
        <f t="shared" si="73"/>
        <v>46793</v>
      </c>
      <c r="N89" s="120">
        <f t="shared" si="73"/>
        <v>46794</v>
      </c>
      <c r="O89" s="121">
        <f t="shared" si="73"/>
        <v>46795</v>
      </c>
      <c r="P89" s="122"/>
      <c r="Q89" s="119">
        <f>W88+1</f>
        <v>46817</v>
      </c>
      <c r="R89" s="120">
        <f t="shared" ref="R89:W91" si="74">Q89+1</f>
        <v>46818</v>
      </c>
      <c r="S89" s="120">
        <f t="shared" si="74"/>
        <v>46819</v>
      </c>
      <c r="T89" s="120">
        <f t="shared" si="74"/>
        <v>46820</v>
      </c>
      <c r="U89" s="120">
        <f t="shared" si="74"/>
        <v>46821</v>
      </c>
      <c r="V89" s="120">
        <f t="shared" si="74"/>
        <v>46822</v>
      </c>
      <c r="W89" s="121">
        <f t="shared" si="74"/>
        <v>46823</v>
      </c>
      <c r="Y89" s="127">
        <f>COUNTIF(閉庁日[],A89)</f>
        <v>1</v>
      </c>
      <c r="Z89" s="127">
        <f>COUNTIF(閉庁日[],B89)</f>
        <v>1</v>
      </c>
      <c r="AA89" s="127">
        <f>COUNTIF(閉庁日[],C89)</f>
        <v>0</v>
      </c>
      <c r="AB89" s="127">
        <f>COUNTIF(閉庁日[],D89)</f>
        <v>0</v>
      </c>
      <c r="AC89" s="127">
        <f>COUNTIF(閉庁日[],E89)</f>
        <v>0</v>
      </c>
      <c r="AD89" s="127">
        <f>COUNTIF(閉庁日[],F89)</f>
        <v>0</v>
      </c>
      <c r="AE89" s="127">
        <f>COUNTIF(閉庁日[],G89)</f>
        <v>0</v>
      </c>
      <c r="AF89" s="128"/>
      <c r="AG89" s="127">
        <f>COUNTIF(閉庁日[],I89)</f>
        <v>0</v>
      </c>
      <c r="AH89" s="127">
        <f>COUNTIF(閉庁日[],J89)</f>
        <v>0</v>
      </c>
      <c r="AI89" s="127">
        <f>COUNTIF(閉庁日[],K89)</f>
        <v>0</v>
      </c>
      <c r="AJ89" s="127">
        <f>COUNTIF(閉庁日[],L89)</f>
        <v>0</v>
      </c>
      <c r="AK89" s="127">
        <f>COUNTIF(閉庁日[],M89)</f>
        <v>0</v>
      </c>
      <c r="AL89" s="127">
        <f>COUNTIF(閉庁日[],N89)</f>
        <v>1</v>
      </c>
      <c r="AM89" s="127">
        <f>COUNTIF(閉庁日[],O89)</f>
        <v>0</v>
      </c>
      <c r="AN89" s="128"/>
      <c r="AO89" s="127">
        <f>COUNTIF(閉庁日[],Q89)</f>
        <v>0</v>
      </c>
      <c r="AP89" s="127">
        <f>COUNTIF(閉庁日[],R89)</f>
        <v>0</v>
      </c>
      <c r="AQ89" s="127">
        <f>COUNTIF(閉庁日[],S89)</f>
        <v>0</v>
      </c>
      <c r="AR89" s="127">
        <f>COUNTIF(閉庁日[],T89)</f>
        <v>0</v>
      </c>
      <c r="AS89" s="127">
        <f>COUNTIF(閉庁日[],U89)</f>
        <v>0</v>
      </c>
      <c r="AT89" s="127">
        <f>COUNTIF(閉庁日[],V89)</f>
        <v>0</v>
      </c>
      <c r="AU89" s="127">
        <f>COUNTIF(閉庁日[],W89)</f>
        <v>0</v>
      </c>
    </row>
    <row r="90" spans="1:47" ht="15.95" customHeight="1" x14ac:dyDescent="0.2">
      <c r="A90" s="119">
        <f>G89+1</f>
        <v>46761</v>
      </c>
      <c r="B90" s="120">
        <f t="shared" si="72"/>
        <v>46762</v>
      </c>
      <c r="C90" s="120">
        <f t="shared" si="72"/>
        <v>46763</v>
      </c>
      <c r="D90" s="120">
        <f t="shared" si="72"/>
        <v>46764</v>
      </c>
      <c r="E90" s="120">
        <f t="shared" si="72"/>
        <v>46765</v>
      </c>
      <c r="F90" s="120">
        <f t="shared" si="72"/>
        <v>46766</v>
      </c>
      <c r="G90" s="121">
        <f t="shared" si="72"/>
        <v>46767</v>
      </c>
      <c r="H90" s="122"/>
      <c r="I90" s="119">
        <f>O89+1</f>
        <v>46796</v>
      </c>
      <c r="J90" s="120">
        <f t="shared" si="73"/>
        <v>46797</v>
      </c>
      <c r="K90" s="120">
        <f t="shared" si="73"/>
        <v>46798</v>
      </c>
      <c r="L90" s="120">
        <f t="shared" si="73"/>
        <v>46799</v>
      </c>
      <c r="M90" s="120">
        <f t="shared" si="73"/>
        <v>46800</v>
      </c>
      <c r="N90" s="120">
        <f t="shared" si="73"/>
        <v>46801</v>
      </c>
      <c r="O90" s="121">
        <f t="shared" si="73"/>
        <v>46802</v>
      </c>
      <c r="P90" s="122"/>
      <c r="Q90" s="119">
        <f>W89+1</f>
        <v>46824</v>
      </c>
      <c r="R90" s="120">
        <f t="shared" si="74"/>
        <v>46825</v>
      </c>
      <c r="S90" s="120">
        <f t="shared" si="74"/>
        <v>46826</v>
      </c>
      <c r="T90" s="120">
        <f t="shared" si="74"/>
        <v>46827</v>
      </c>
      <c r="U90" s="120">
        <f t="shared" si="74"/>
        <v>46828</v>
      </c>
      <c r="V90" s="120">
        <f t="shared" si="74"/>
        <v>46829</v>
      </c>
      <c r="W90" s="121">
        <f t="shared" si="74"/>
        <v>46830</v>
      </c>
      <c r="Y90" s="127">
        <f>COUNTIF(閉庁日[],A90)</f>
        <v>0</v>
      </c>
      <c r="Z90" s="127">
        <f>COUNTIF(閉庁日[],B90)</f>
        <v>1</v>
      </c>
      <c r="AA90" s="127">
        <f>COUNTIF(閉庁日[],C90)</f>
        <v>0</v>
      </c>
      <c r="AB90" s="127">
        <f>COUNTIF(閉庁日[],D90)</f>
        <v>0</v>
      </c>
      <c r="AC90" s="127">
        <f>COUNTIF(閉庁日[],E90)</f>
        <v>0</v>
      </c>
      <c r="AD90" s="127">
        <f>COUNTIF(閉庁日[],F90)</f>
        <v>0</v>
      </c>
      <c r="AE90" s="127">
        <f>COUNTIF(閉庁日[],G90)</f>
        <v>0</v>
      </c>
      <c r="AF90" s="128"/>
      <c r="AG90" s="127">
        <f>COUNTIF(閉庁日[],I90)</f>
        <v>0</v>
      </c>
      <c r="AH90" s="127">
        <f>COUNTIF(閉庁日[],J90)</f>
        <v>0</v>
      </c>
      <c r="AI90" s="127">
        <f>COUNTIF(閉庁日[],K90)</f>
        <v>0</v>
      </c>
      <c r="AJ90" s="127">
        <f>COUNTIF(閉庁日[],L90)</f>
        <v>0</v>
      </c>
      <c r="AK90" s="127">
        <f>COUNTIF(閉庁日[],M90)</f>
        <v>0</v>
      </c>
      <c r="AL90" s="127">
        <f>COUNTIF(閉庁日[],N90)</f>
        <v>0</v>
      </c>
      <c r="AM90" s="127">
        <f>COUNTIF(閉庁日[],O90)</f>
        <v>0</v>
      </c>
      <c r="AN90" s="128"/>
      <c r="AO90" s="127">
        <f>COUNTIF(閉庁日[],Q90)</f>
        <v>0</v>
      </c>
      <c r="AP90" s="127">
        <f>COUNTIF(閉庁日[],R90)</f>
        <v>0</v>
      </c>
      <c r="AQ90" s="127">
        <f>COUNTIF(閉庁日[],S90)</f>
        <v>0</v>
      </c>
      <c r="AR90" s="127">
        <f>COUNTIF(閉庁日[],T90)</f>
        <v>0</v>
      </c>
      <c r="AS90" s="127">
        <f>COUNTIF(閉庁日[],U90)</f>
        <v>0</v>
      </c>
      <c r="AT90" s="127">
        <f>COUNTIF(閉庁日[],V90)</f>
        <v>0</v>
      </c>
      <c r="AU90" s="127">
        <f>COUNTIF(閉庁日[],W90)</f>
        <v>0</v>
      </c>
    </row>
    <row r="91" spans="1:47" ht="15.95" customHeight="1" x14ac:dyDescent="0.2">
      <c r="A91" s="119">
        <f>G90+1</f>
        <v>46768</v>
      </c>
      <c r="B91" s="120">
        <f t="shared" si="72"/>
        <v>46769</v>
      </c>
      <c r="C91" s="120">
        <f t="shared" si="72"/>
        <v>46770</v>
      </c>
      <c r="D91" s="120">
        <f t="shared" si="72"/>
        <v>46771</v>
      </c>
      <c r="E91" s="120">
        <f t="shared" si="72"/>
        <v>46772</v>
      </c>
      <c r="F91" s="120">
        <f t="shared" si="72"/>
        <v>46773</v>
      </c>
      <c r="G91" s="121">
        <f t="shared" si="72"/>
        <v>46774</v>
      </c>
      <c r="H91" s="122"/>
      <c r="I91" s="119">
        <f>O90+1</f>
        <v>46803</v>
      </c>
      <c r="J91" s="120">
        <f t="shared" si="73"/>
        <v>46804</v>
      </c>
      <c r="K91" s="120">
        <f t="shared" si="73"/>
        <v>46805</v>
      </c>
      <c r="L91" s="120">
        <f t="shared" si="73"/>
        <v>46806</v>
      </c>
      <c r="M91" s="120">
        <f t="shared" si="73"/>
        <v>46807</v>
      </c>
      <c r="N91" s="120">
        <f t="shared" si="73"/>
        <v>46808</v>
      </c>
      <c r="O91" s="121">
        <f t="shared" si="73"/>
        <v>46809</v>
      </c>
      <c r="P91" s="122"/>
      <c r="Q91" s="119">
        <f>W90+1</f>
        <v>46831</v>
      </c>
      <c r="R91" s="120">
        <f t="shared" si="74"/>
        <v>46832</v>
      </c>
      <c r="S91" s="120">
        <f t="shared" si="74"/>
        <v>46833</v>
      </c>
      <c r="T91" s="120">
        <f t="shared" si="74"/>
        <v>46834</v>
      </c>
      <c r="U91" s="120">
        <f t="shared" si="74"/>
        <v>46835</v>
      </c>
      <c r="V91" s="120">
        <f t="shared" si="74"/>
        <v>46836</v>
      </c>
      <c r="W91" s="121">
        <f t="shared" si="74"/>
        <v>46837</v>
      </c>
      <c r="Y91" s="127">
        <f>COUNTIF(閉庁日[],A91)</f>
        <v>0</v>
      </c>
      <c r="Z91" s="127">
        <f>COUNTIF(閉庁日[],B91)</f>
        <v>0</v>
      </c>
      <c r="AA91" s="127">
        <f>COUNTIF(閉庁日[],C91)</f>
        <v>0</v>
      </c>
      <c r="AB91" s="127">
        <f>COUNTIF(閉庁日[],D91)</f>
        <v>0</v>
      </c>
      <c r="AC91" s="127">
        <f>COUNTIF(閉庁日[],E91)</f>
        <v>0</v>
      </c>
      <c r="AD91" s="127">
        <f>COUNTIF(閉庁日[],F91)</f>
        <v>0</v>
      </c>
      <c r="AE91" s="127">
        <f>COUNTIF(閉庁日[],G91)</f>
        <v>0</v>
      </c>
      <c r="AF91" s="128"/>
      <c r="AG91" s="127">
        <f>COUNTIF(閉庁日[],I91)</f>
        <v>0</v>
      </c>
      <c r="AH91" s="127">
        <f>COUNTIF(閉庁日[],J91)</f>
        <v>0</v>
      </c>
      <c r="AI91" s="127">
        <f>COUNTIF(閉庁日[],K91)</f>
        <v>0</v>
      </c>
      <c r="AJ91" s="127">
        <f>COUNTIF(閉庁日[],L91)</f>
        <v>1</v>
      </c>
      <c r="AK91" s="127">
        <f>COUNTIF(閉庁日[],M91)</f>
        <v>0</v>
      </c>
      <c r="AL91" s="127">
        <f>COUNTIF(閉庁日[],N91)</f>
        <v>0</v>
      </c>
      <c r="AM91" s="127">
        <f>COUNTIF(閉庁日[],O91)</f>
        <v>0</v>
      </c>
      <c r="AN91" s="128"/>
      <c r="AO91" s="127">
        <f>COUNTIF(閉庁日[],Q91)</f>
        <v>0</v>
      </c>
      <c r="AP91" s="127">
        <f>COUNTIF(閉庁日[],R91)</f>
        <v>1</v>
      </c>
      <c r="AQ91" s="127">
        <f>COUNTIF(閉庁日[],S91)</f>
        <v>0</v>
      </c>
      <c r="AR91" s="127">
        <f>COUNTIF(閉庁日[],T91)</f>
        <v>0</v>
      </c>
      <c r="AS91" s="127">
        <f>COUNTIF(閉庁日[],U91)</f>
        <v>0</v>
      </c>
      <c r="AT91" s="127">
        <f>COUNTIF(閉庁日[],V91)</f>
        <v>0</v>
      </c>
      <c r="AU91" s="127">
        <f>COUNTIF(閉庁日[],W91)</f>
        <v>0</v>
      </c>
    </row>
    <row r="92" spans="1:47" ht="15.95" customHeight="1" x14ac:dyDescent="0.2">
      <c r="A92" s="119">
        <f>IF(G91+1&lt;=$D86,G91+1,0)</f>
        <v>46775</v>
      </c>
      <c r="B92" s="120">
        <f t="shared" ref="B92:G92" si="75">IF(A92=0,0,IF(A92+1&lt;=$D86,A92+1,0))</f>
        <v>46776</v>
      </c>
      <c r="C92" s="120">
        <f t="shared" si="75"/>
        <v>46777</v>
      </c>
      <c r="D92" s="120">
        <f t="shared" si="75"/>
        <v>46778</v>
      </c>
      <c r="E92" s="120">
        <f t="shared" si="75"/>
        <v>46779</v>
      </c>
      <c r="F92" s="120">
        <f t="shared" si="75"/>
        <v>46780</v>
      </c>
      <c r="G92" s="121">
        <f t="shared" si="75"/>
        <v>46781</v>
      </c>
      <c r="H92" s="122"/>
      <c r="I92" s="119">
        <f>IF(O91+1&lt;=$L86,O91+1,0)</f>
        <v>46810</v>
      </c>
      <c r="J92" s="120">
        <f t="shared" ref="J92:O92" si="76">IF(I92=0,0,IF(I92+1&lt;=$L86,I92+1,0))</f>
        <v>46811</v>
      </c>
      <c r="K92" s="120">
        <f t="shared" si="76"/>
        <v>46812</v>
      </c>
      <c r="L92" s="120">
        <f t="shared" si="76"/>
        <v>0</v>
      </c>
      <c r="M92" s="120">
        <f t="shared" si="76"/>
        <v>0</v>
      </c>
      <c r="N92" s="120">
        <f t="shared" si="76"/>
        <v>0</v>
      </c>
      <c r="O92" s="121">
        <f t="shared" si="76"/>
        <v>0</v>
      </c>
      <c r="P92" s="122"/>
      <c r="Q92" s="119">
        <f>IF(W91+1&lt;=$T86,W91+1,0)</f>
        <v>46838</v>
      </c>
      <c r="R92" s="120">
        <f t="shared" ref="R92:W92" si="77">IF(Q92=0,0,IF(Q92+1&lt;=$T86,Q92+1,0))</f>
        <v>46839</v>
      </c>
      <c r="S92" s="120">
        <f t="shared" si="77"/>
        <v>46840</v>
      </c>
      <c r="T92" s="120">
        <f t="shared" si="77"/>
        <v>46841</v>
      </c>
      <c r="U92" s="120">
        <f t="shared" si="77"/>
        <v>46842</v>
      </c>
      <c r="V92" s="120">
        <f t="shared" si="77"/>
        <v>46843</v>
      </c>
      <c r="W92" s="121">
        <f t="shared" si="77"/>
        <v>0</v>
      </c>
      <c r="Y92" s="127">
        <f>COUNTIF(閉庁日[],A92)</f>
        <v>0</v>
      </c>
      <c r="Z92" s="127">
        <f>COUNTIF(閉庁日[],B92)</f>
        <v>0</v>
      </c>
      <c r="AA92" s="127">
        <f>COUNTIF(閉庁日[],C92)</f>
        <v>0</v>
      </c>
      <c r="AB92" s="127">
        <f>COUNTIF(閉庁日[],D92)</f>
        <v>0</v>
      </c>
      <c r="AC92" s="127">
        <f>COUNTIF(閉庁日[],E92)</f>
        <v>0</v>
      </c>
      <c r="AD92" s="127">
        <f>COUNTIF(閉庁日[],F92)</f>
        <v>0</v>
      </c>
      <c r="AE92" s="127">
        <f>COUNTIF(閉庁日[],G92)</f>
        <v>0</v>
      </c>
      <c r="AF92" s="128"/>
      <c r="AG92" s="127">
        <f>COUNTIF(閉庁日[],I92)</f>
        <v>0</v>
      </c>
      <c r="AH92" s="127">
        <f>COUNTIF(閉庁日[],J92)</f>
        <v>0</v>
      </c>
      <c r="AI92" s="127">
        <f>COUNTIF(閉庁日[],K92)</f>
        <v>0</v>
      </c>
      <c r="AJ92" s="127">
        <f>COUNTIF(閉庁日[],L92)</f>
        <v>0</v>
      </c>
      <c r="AK92" s="127">
        <f>COUNTIF(閉庁日[],M92)</f>
        <v>0</v>
      </c>
      <c r="AL92" s="127">
        <f>COUNTIF(閉庁日[],N92)</f>
        <v>0</v>
      </c>
      <c r="AM92" s="127">
        <f>COUNTIF(閉庁日[],O92)</f>
        <v>0</v>
      </c>
      <c r="AN92" s="128"/>
      <c r="AO92" s="127">
        <f>COUNTIF(閉庁日[],Q92)</f>
        <v>0</v>
      </c>
      <c r="AP92" s="127">
        <f>COUNTIF(閉庁日[],R92)</f>
        <v>0</v>
      </c>
      <c r="AQ92" s="127">
        <f>COUNTIF(閉庁日[],S92)</f>
        <v>0</v>
      </c>
      <c r="AR92" s="127">
        <f>COUNTIF(閉庁日[],T92)</f>
        <v>0</v>
      </c>
      <c r="AS92" s="127">
        <f>COUNTIF(閉庁日[],U92)</f>
        <v>0</v>
      </c>
      <c r="AT92" s="127">
        <f>COUNTIF(閉庁日[],V92)</f>
        <v>0</v>
      </c>
      <c r="AU92" s="127">
        <f>COUNTIF(閉庁日[],W92)</f>
        <v>0</v>
      </c>
    </row>
    <row r="93" spans="1:47" ht="15.95" customHeight="1" x14ac:dyDescent="0.2">
      <c r="A93" s="119">
        <f>IF(G92=0,0,IF(G92+1&lt;=$D86,G92+1,0))</f>
        <v>46782</v>
      </c>
      <c r="B93" s="120">
        <f t="shared" ref="B93:G93" si="78">IF(A93=0,0,IF(A93+1&lt;=$D86,A93+1,0))</f>
        <v>46783</v>
      </c>
      <c r="C93" s="120">
        <f t="shared" si="78"/>
        <v>0</v>
      </c>
      <c r="D93" s="120">
        <f t="shared" si="78"/>
        <v>0</v>
      </c>
      <c r="E93" s="120">
        <f t="shared" si="78"/>
        <v>0</v>
      </c>
      <c r="F93" s="120">
        <f t="shared" si="78"/>
        <v>0</v>
      </c>
      <c r="G93" s="121">
        <f t="shared" si="78"/>
        <v>0</v>
      </c>
      <c r="H93" s="122"/>
      <c r="I93" s="119">
        <f>IF(O92=0,0,IF(O92+1&lt;=$L86,O92+1,0))</f>
        <v>0</v>
      </c>
      <c r="J93" s="120">
        <f t="shared" ref="J93:O93" si="79">IF(I93=0,0,IF(I93+1&lt;=$L86,I93+1,0))</f>
        <v>0</v>
      </c>
      <c r="K93" s="120">
        <f t="shared" si="79"/>
        <v>0</v>
      </c>
      <c r="L93" s="120">
        <f t="shared" si="79"/>
        <v>0</v>
      </c>
      <c r="M93" s="120">
        <f t="shared" si="79"/>
        <v>0</v>
      </c>
      <c r="N93" s="120">
        <f t="shared" si="79"/>
        <v>0</v>
      </c>
      <c r="O93" s="121">
        <f t="shared" si="79"/>
        <v>0</v>
      </c>
      <c r="P93" s="122"/>
      <c r="Q93" s="119">
        <f>IF(W92=0,0,IF(W92+1&lt;=$T86,W92+1,0))</f>
        <v>0</v>
      </c>
      <c r="R93" s="120">
        <f t="shared" ref="R93:W93" si="80">IF(Q93=0,0,IF(Q93+1&lt;=$T86,Q93+1,0))</f>
        <v>0</v>
      </c>
      <c r="S93" s="120">
        <f t="shared" si="80"/>
        <v>0</v>
      </c>
      <c r="T93" s="120">
        <f t="shared" si="80"/>
        <v>0</v>
      </c>
      <c r="U93" s="120">
        <f t="shared" si="80"/>
        <v>0</v>
      </c>
      <c r="V93" s="120">
        <f t="shared" si="80"/>
        <v>0</v>
      </c>
      <c r="W93" s="121">
        <f t="shared" si="80"/>
        <v>0</v>
      </c>
      <c r="Y93" s="127">
        <f>COUNTIF(閉庁日[],A93)</f>
        <v>0</v>
      </c>
      <c r="Z93" s="127">
        <f>COUNTIF(閉庁日[],B93)</f>
        <v>0</v>
      </c>
      <c r="AA93" s="127">
        <f>COUNTIF(閉庁日[],C93)</f>
        <v>0</v>
      </c>
      <c r="AB93" s="127">
        <f>COUNTIF(閉庁日[],D93)</f>
        <v>0</v>
      </c>
      <c r="AC93" s="127">
        <f>COUNTIF(閉庁日[],E93)</f>
        <v>0</v>
      </c>
      <c r="AD93" s="127">
        <f>COUNTIF(閉庁日[],F93)</f>
        <v>0</v>
      </c>
      <c r="AE93" s="127">
        <f>COUNTIF(閉庁日[],G93)</f>
        <v>0</v>
      </c>
      <c r="AF93" s="128"/>
      <c r="AG93" s="127">
        <f>COUNTIF(閉庁日[],I93)</f>
        <v>0</v>
      </c>
      <c r="AH93" s="127">
        <f>COUNTIF(閉庁日[],J93)</f>
        <v>0</v>
      </c>
      <c r="AI93" s="127">
        <f>COUNTIF(閉庁日[],K93)</f>
        <v>0</v>
      </c>
      <c r="AJ93" s="127">
        <f>COUNTIF(閉庁日[],L93)</f>
        <v>0</v>
      </c>
      <c r="AK93" s="127">
        <f>COUNTIF(閉庁日[],M93)</f>
        <v>0</v>
      </c>
      <c r="AL93" s="127">
        <f>COUNTIF(閉庁日[],N93)</f>
        <v>0</v>
      </c>
      <c r="AM93" s="127">
        <f>COUNTIF(閉庁日[],O93)</f>
        <v>0</v>
      </c>
      <c r="AN93" s="128"/>
      <c r="AO93" s="127">
        <f>COUNTIF(閉庁日[],Q93)</f>
        <v>0</v>
      </c>
      <c r="AP93" s="127">
        <f>COUNTIF(閉庁日[],R93)</f>
        <v>0</v>
      </c>
      <c r="AQ93" s="127">
        <f>COUNTIF(閉庁日[],S93)</f>
        <v>0</v>
      </c>
      <c r="AR93" s="127">
        <f>COUNTIF(閉庁日[],T93)</f>
        <v>0</v>
      </c>
      <c r="AS93" s="127">
        <f>COUNTIF(閉庁日[],U93)</f>
        <v>0</v>
      </c>
      <c r="AT93" s="127">
        <f>COUNTIF(閉庁日[],V93)</f>
        <v>0</v>
      </c>
      <c r="AU93" s="127">
        <f>COUNTIF(閉庁日[],W93)</f>
        <v>0</v>
      </c>
    </row>
    <row r="95" spans="1:47" ht="15.95" customHeight="1" x14ac:dyDescent="0.2">
      <c r="A95" s="168">
        <f>EDATE(Q85,1)</f>
        <v>46844</v>
      </c>
      <c r="B95" s="168"/>
      <c r="C95" s="168"/>
      <c r="D95" s="168"/>
      <c r="E95" s="168"/>
      <c r="F95" s="168"/>
      <c r="G95" s="168"/>
      <c r="I95" s="168">
        <f>EDATE(A95,1)</f>
        <v>46874</v>
      </c>
      <c r="J95" s="168"/>
      <c r="K95" s="168"/>
      <c r="L95" s="168"/>
      <c r="M95" s="168"/>
      <c r="N95" s="168"/>
      <c r="O95" s="168"/>
      <c r="Q95" s="168">
        <f>EDATE(I95,1)</f>
        <v>46905</v>
      </c>
      <c r="R95" s="168"/>
      <c r="S95" s="168"/>
      <c r="T95" s="168"/>
      <c r="U95" s="168"/>
      <c r="V95" s="168"/>
      <c r="W95" s="168"/>
      <c r="Y95" s="169"/>
      <c r="Z95" s="169"/>
      <c r="AA95" s="169"/>
      <c r="AB95" s="169"/>
      <c r="AC95" s="169"/>
      <c r="AD95" s="169"/>
      <c r="AE95" s="169"/>
      <c r="AG95" s="169"/>
      <c r="AH95" s="169"/>
      <c r="AI95" s="169"/>
      <c r="AJ95" s="169"/>
      <c r="AK95" s="169"/>
      <c r="AL95" s="169"/>
      <c r="AM95" s="169"/>
      <c r="AO95" s="169"/>
      <c r="AP95" s="169"/>
      <c r="AQ95" s="169"/>
      <c r="AR95" s="169"/>
      <c r="AS95" s="169"/>
      <c r="AT95" s="169"/>
      <c r="AU95" s="169"/>
    </row>
    <row r="96" spans="1:47" ht="15.95" hidden="1" customHeight="1" x14ac:dyDescent="0.2">
      <c r="A96" s="115">
        <f>WEEKDAY(A95,1)</f>
        <v>7</v>
      </c>
      <c r="B96" s="115"/>
      <c r="C96" s="115"/>
      <c r="D96" s="170">
        <f>EOMONTH(A95,0)</f>
        <v>46873</v>
      </c>
      <c r="E96" s="170"/>
      <c r="F96" s="170"/>
      <c r="G96" s="170"/>
      <c r="I96" s="115">
        <f>WEEKDAY(I95,1)</f>
        <v>2</v>
      </c>
      <c r="J96" s="115"/>
      <c r="K96" s="115"/>
      <c r="L96" s="170">
        <f>EOMONTH(I95,0)</f>
        <v>46904</v>
      </c>
      <c r="M96" s="170"/>
      <c r="N96" s="170"/>
      <c r="O96" s="170"/>
      <c r="Q96" s="115">
        <f>WEEKDAY(Q95,1)</f>
        <v>5</v>
      </c>
      <c r="R96" s="115"/>
      <c r="S96" s="115"/>
      <c r="T96" s="170">
        <f>EOMONTH(Q95,0)</f>
        <v>46934</v>
      </c>
      <c r="U96" s="170"/>
      <c r="V96" s="170"/>
      <c r="W96" s="170"/>
      <c r="Y96" s="125"/>
      <c r="Z96" s="125"/>
      <c r="AA96" s="125"/>
      <c r="AB96" s="171"/>
      <c r="AC96" s="171"/>
      <c r="AD96" s="171"/>
      <c r="AE96" s="171"/>
      <c r="AG96" s="125"/>
      <c r="AH96" s="125"/>
      <c r="AI96" s="125"/>
      <c r="AJ96" s="171"/>
      <c r="AK96" s="171"/>
      <c r="AL96" s="171"/>
      <c r="AM96" s="171"/>
      <c r="AO96" s="125"/>
      <c r="AP96" s="125"/>
      <c r="AQ96" s="125"/>
      <c r="AR96" s="171"/>
      <c r="AS96" s="171"/>
      <c r="AT96" s="171"/>
      <c r="AU96" s="171"/>
    </row>
    <row r="97" spans="1:47" ht="15.95" customHeight="1" x14ac:dyDescent="0.2">
      <c r="A97" s="116" t="s">
        <v>128</v>
      </c>
      <c r="B97" s="117" t="s">
        <v>129</v>
      </c>
      <c r="C97" s="117" t="s">
        <v>130</v>
      </c>
      <c r="D97" s="117" t="s">
        <v>131</v>
      </c>
      <c r="E97" s="117" t="s">
        <v>130</v>
      </c>
      <c r="F97" s="117" t="s">
        <v>132</v>
      </c>
      <c r="G97" s="118" t="s">
        <v>128</v>
      </c>
      <c r="I97" s="116" t="s">
        <v>128</v>
      </c>
      <c r="J97" s="117" t="s">
        <v>129</v>
      </c>
      <c r="K97" s="117" t="s">
        <v>130</v>
      </c>
      <c r="L97" s="117" t="s">
        <v>131</v>
      </c>
      <c r="M97" s="117" t="s">
        <v>130</v>
      </c>
      <c r="N97" s="117" t="s">
        <v>132</v>
      </c>
      <c r="O97" s="118" t="s">
        <v>128</v>
      </c>
      <c r="Q97" s="116" t="s">
        <v>128</v>
      </c>
      <c r="R97" s="117" t="s">
        <v>129</v>
      </c>
      <c r="S97" s="117" t="s">
        <v>130</v>
      </c>
      <c r="T97" s="117" t="s">
        <v>131</v>
      </c>
      <c r="U97" s="117" t="s">
        <v>130</v>
      </c>
      <c r="V97" s="117" t="s">
        <v>132</v>
      </c>
      <c r="W97" s="118" t="s">
        <v>128</v>
      </c>
      <c r="Y97" s="126"/>
      <c r="Z97" s="126"/>
      <c r="AA97" s="126"/>
      <c r="AB97" s="126"/>
      <c r="AC97" s="126"/>
      <c r="AD97" s="126"/>
      <c r="AE97" s="126"/>
      <c r="AG97" s="126"/>
      <c r="AH97" s="126"/>
      <c r="AI97" s="126"/>
      <c r="AJ97" s="126"/>
      <c r="AK97" s="126"/>
      <c r="AL97" s="126"/>
      <c r="AM97" s="126"/>
      <c r="AO97" s="126"/>
      <c r="AP97" s="126"/>
      <c r="AQ97" s="126"/>
      <c r="AR97" s="126"/>
      <c r="AS97" s="126"/>
      <c r="AT97" s="126"/>
      <c r="AU97" s="126"/>
    </row>
    <row r="98" spans="1:47" ht="15.95" customHeight="1" x14ac:dyDescent="0.2">
      <c r="A98" s="119">
        <f>IF($A96=1,$A95,0)</f>
        <v>0</v>
      </c>
      <c r="B98" s="120">
        <f>IF($A96=2,$A95,IF(A98&lt;&gt;0,A98+1,0))</f>
        <v>0</v>
      </c>
      <c r="C98" s="120">
        <f>IF($A96=3,$A95,IF(B98&lt;&gt;0,B98+1,0))</f>
        <v>0</v>
      </c>
      <c r="D98" s="120">
        <f>IF($A96=4,$A95,IF(C98&lt;&gt;0,C98+1,0))</f>
        <v>0</v>
      </c>
      <c r="E98" s="120">
        <f>IF($A96=5,$A95,IF(D98&lt;&gt;0,D98+1,0))</f>
        <v>0</v>
      </c>
      <c r="F98" s="120">
        <f>IF($A96=6,$A95,IF(E98&lt;&gt;0,E98+1,0))</f>
        <v>0</v>
      </c>
      <c r="G98" s="121">
        <f>IF($A96=7,$A95,IF(F98&lt;&gt;0,F98+1,0))</f>
        <v>46844</v>
      </c>
      <c r="H98" s="122"/>
      <c r="I98" s="119">
        <f>IF($I96=1,$I95,0)</f>
        <v>0</v>
      </c>
      <c r="J98" s="120">
        <f>IF($I96=2,$I95,IF(I98&lt;&gt;0,I98+1,0))</f>
        <v>46874</v>
      </c>
      <c r="K98" s="120">
        <f>IF($I96=3,$I95,IF(J98&lt;&gt;0,J98+1,0))</f>
        <v>46875</v>
      </c>
      <c r="L98" s="120">
        <f>IF($I96=4,$I95,IF(K98&lt;&gt;0,K98+1,0))</f>
        <v>46876</v>
      </c>
      <c r="M98" s="120">
        <f>IF($I96=5,$I95,IF(L98&lt;&gt;0,L98+1,0))</f>
        <v>46877</v>
      </c>
      <c r="N98" s="120">
        <f>IF($I96=6,$I95,IF(M98&lt;&gt;0,M98+1,0))</f>
        <v>46878</v>
      </c>
      <c r="O98" s="121">
        <f>IF($I96=7,$I95,IF(N98&lt;&gt;0,N98+1,0))</f>
        <v>46879</v>
      </c>
      <c r="P98" s="122"/>
      <c r="Q98" s="119">
        <f>IF($Q96=1,$Q95,0)</f>
        <v>0</v>
      </c>
      <c r="R98" s="120">
        <f>IF($Q96=2,$Q95,IF(Q98&lt;&gt;0,Q98+1,0))</f>
        <v>0</v>
      </c>
      <c r="S98" s="120">
        <f>IF($Q96=3,$Q95,IF(R98&lt;&gt;0,R98+1,0))</f>
        <v>0</v>
      </c>
      <c r="T98" s="120">
        <f>IF($Q96=4,$Q95,IF(S98&lt;&gt;0,S98+1,0))</f>
        <v>0</v>
      </c>
      <c r="U98" s="120">
        <f>IF($Q96=5,$Q95,IF(T98&lt;&gt;0,T98+1,0))</f>
        <v>46905</v>
      </c>
      <c r="V98" s="120">
        <f>IF($Q96=6,$Q95,IF(U98&lt;&gt;0,U98+1,0))</f>
        <v>46906</v>
      </c>
      <c r="W98" s="121">
        <f>IF($Q96=7,$Q95,IF(V98&lt;&gt;0,V98+1,0))</f>
        <v>46907</v>
      </c>
      <c r="Y98" s="127">
        <f>COUNTIF(閉庁日[],A98)</f>
        <v>0</v>
      </c>
      <c r="Z98" s="127">
        <f>COUNTIF(閉庁日[],B98)</f>
        <v>0</v>
      </c>
      <c r="AA98" s="127">
        <f>COUNTIF(閉庁日[],C98)</f>
        <v>0</v>
      </c>
      <c r="AB98" s="127">
        <f>COUNTIF(閉庁日[],D98)</f>
        <v>0</v>
      </c>
      <c r="AC98" s="127">
        <f>COUNTIF(閉庁日[],E98)</f>
        <v>0</v>
      </c>
      <c r="AD98" s="127">
        <f>COUNTIF(閉庁日[],F98)</f>
        <v>0</v>
      </c>
      <c r="AE98" s="127">
        <f>COUNTIF(閉庁日[],G98)</f>
        <v>0</v>
      </c>
      <c r="AF98" s="128"/>
      <c r="AG98" s="127">
        <f>COUNTIF(閉庁日[],I98)</f>
        <v>0</v>
      </c>
      <c r="AH98" s="127">
        <f>COUNTIF(閉庁日[],J98)</f>
        <v>0</v>
      </c>
      <c r="AI98" s="127">
        <f>COUNTIF(閉庁日[],K98)</f>
        <v>0</v>
      </c>
      <c r="AJ98" s="127">
        <f>COUNTIF(閉庁日[],L98)</f>
        <v>1</v>
      </c>
      <c r="AK98" s="127">
        <f>COUNTIF(閉庁日[],M98)</f>
        <v>1</v>
      </c>
      <c r="AL98" s="127">
        <f>COUNTIF(閉庁日[],N98)</f>
        <v>1</v>
      </c>
      <c r="AM98" s="127">
        <f>COUNTIF(閉庁日[],O98)</f>
        <v>0</v>
      </c>
      <c r="AN98" s="128"/>
      <c r="AO98" s="127">
        <f>COUNTIF(閉庁日[],Q98)</f>
        <v>0</v>
      </c>
      <c r="AP98" s="127">
        <f>COUNTIF(閉庁日[],R98)</f>
        <v>0</v>
      </c>
      <c r="AQ98" s="127">
        <f>COUNTIF(閉庁日[],S98)</f>
        <v>0</v>
      </c>
      <c r="AR98" s="127">
        <f>COUNTIF(閉庁日[],T98)</f>
        <v>0</v>
      </c>
      <c r="AS98" s="127">
        <f>COUNTIF(閉庁日[],U98)</f>
        <v>0</v>
      </c>
      <c r="AT98" s="127">
        <f>COUNTIF(閉庁日[],V98)</f>
        <v>0</v>
      </c>
      <c r="AU98" s="127">
        <f>COUNTIF(閉庁日[],W98)</f>
        <v>0</v>
      </c>
    </row>
    <row r="99" spans="1:47" ht="15.95" customHeight="1" x14ac:dyDescent="0.2">
      <c r="A99" s="119">
        <f>G98+1</f>
        <v>46845</v>
      </c>
      <c r="B99" s="120">
        <f t="shared" ref="B99:B101" si="81">A99+1</f>
        <v>46846</v>
      </c>
      <c r="C99" s="120">
        <f t="shared" ref="C99:C101" si="82">B99+1</f>
        <v>46847</v>
      </c>
      <c r="D99" s="120">
        <f t="shared" ref="D99:D101" si="83">C99+1</f>
        <v>46848</v>
      </c>
      <c r="E99" s="120">
        <f t="shared" ref="E99:E101" si="84">D99+1</f>
        <v>46849</v>
      </c>
      <c r="F99" s="120">
        <f t="shared" ref="F99:F101" si="85">E99+1</f>
        <v>46850</v>
      </c>
      <c r="G99" s="121">
        <f t="shared" ref="G99:G101" si="86">F99+1</f>
        <v>46851</v>
      </c>
      <c r="H99" s="122"/>
      <c r="I99" s="119">
        <f>O98+1</f>
        <v>46880</v>
      </c>
      <c r="J99" s="120">
        <f t="shared" ref="J99:J101" si="87">I99+1</f>
        <v>46881</v>
      </c>
      <c r="K99" s="120">
        <f t="shared" ref="K99:K101" si="88">J99+1</f>
        <v>46882</v>
      </c>
      <c r="L99" s="120">
        <f t="shared" ref="L99:L101" si="89">K99+1</f>
        <v>46883</v>
      </c>
      <c r="M99" s="120">
        <f t="shared" ref="M99:M101" si="90">L99+1</f>
        <v>46884</v>
      </c>
      <c r="N99" s="120">
        <f t="shared" ref="N99:N101" si="91">M99+1</f>
        <v>46885</v>
      </c>
      <c r="O99" s="121">
        <f t="shared" ref="O99:O101" si="92">N99+1</f>
        <v>46886</v>
      </c>
      <c r="P99" s="122"/>
      <c r="Q99" s="119">
        <f>W98+1</f>
        <v>46908</v>
      </c>
      <c r="R99" s="120">
        <f t="shared" ref="R99:R101" si="93">Q99+1</f>
        <v>46909</v>
      </c>
      <c r="S99" s="120">
        <f t="shared" ref="S99:S101" si="94">R99+1</f>
        <v>46910</v>
      </c>
      <c r="T99" s="120">
        <f t="shared" ref="T99:T101" si="95">S99+1</f>
        <v>46911</v>
      </c>
      <c r="U99" s="120">
        <f t="shared" ref="U99:U101" si="96">T99+1</f>
        <v>46912</v>
      </c>
      <c r="V99" s="120">
        <f t="shared" ref="V99:V101" si="97">U99+1</f>
        <v>46913</v>
      </c>
      <c r="W99" s="121">
        <f t="shared" ref="W99:W101" si="98">V99+1</f>
        <v>46914</v>
      </c>
      <c r="Y99" s="127">
        <f>COUNTIF(閉庁日[],A99)</f>
        <v>0</v>
      </c>
      <c r="Z99" s="127">
        <f>COUNTIF(閉庁日[],B99)</f>
        <v>0</v>
      </c>
      <c r="AA99" s="127">
        <f>COUNTIF(閉庁日[],C99)</f>
        <v>0</v>
      </c>
      <c r="AB99" s="127">
        <f>COUNTIF(閉庁日[],D99)</f>
        <v>0</v>
      </c>
      <c r="AC99" s="127">
        <f>COUNTIF(閉庁日[],E99)</f>
        <v>0</v>
      </c>
      <c r="AD99" s="127">
        <f>COUNTIF(閉庁日[],F99)</f>
        <v>0</v>
      </c>
      <c r="AE99" s="127">
        <f>COUNTIF(閉庁日[],G99)</f>
        <v>0</v>
      </c>
      <c r="AF99" s="128"/>
      <c r="AG99" s="127">
        <f>COUNTIF(閉庁日[],I99)</f>
        <v>0</v>
      </c>
      <c r="AH99" s="127">
        <f>COUNTIF(閉庁日[],J99)</f>
        <v>0</v>
      </c>
      <c r="AI99" s="127">
        <f>COUNTIF(閉庁日[],K99)</f>
        <v>0</v>
      </c>
      <c r="AJ99" s="127">
        <f>COUNTIF(閉庁日[],L99)</f>
        <v>0</v>
      </c>
      <c r="AK99" s="127">
        <f>COUNTIF(閉庁日[],M99)</f>
        <v>0</v>
      </c>
      <c r="AL99" s="127">
        <f>COUNTIF(閉庁日[],N99)</f>
        <v>0</v>
      </c>
      <c r="AM99" s="127">
        <f>COUNTIF(閉庁日[],O99)</f>
        <v>0</v>
      </c>
      <c r="AN99" s="128"/>
      <c r="AO99" s="127">
        <f>COUNTIF(閉庁日[],Q99)</f>
        <v>0</v>
      </c>
      <c r="AP99" s="127">
        <f>COUNTIF(閉庁日[],R99)</f>
        <v>0</v>
      </c>
      <c r="AQ99" s="127">
        <f>COUNTIF(閉庁日[],S99)</f>
        <v>0</v>
      </c>
      <c r="AR99" s="127">
        <f>COUNTIF(閉庁日[],T99)</f>
        <v>0</v>
      </c>
      <c r="AS99" s="127">
        <f>COUNTIF(閉庁日[],U99)</f>
        <v>0</v>
      </c>
      <c r="AT99" s="127">
        <f>COUNTIF(閉庁日[],V99)</f>
        <v>0</v>
      </c>
      <c r="AU99" s="127">
        <f>COUNTIF(閉庁日[],W99)</f>
        <v>0</v>
      </c>
    </row>
    <row r="100" spans="1:47" ht="15.95" customHeight="1" x14ac:dyDescent="0.2">
      <c r="A100" s="119">
        <f>G99+1</f>
        <v>46852</v>
      </c>
      <c r="B100" s="120">
        <f t="shared" si="81"/>
        <v>46853</v>
      </c>
      <c r="C100" s="120">
        <f t="shared" si="82"/>
        <v>46854</v>
      </c>
      <c r="D100" s="120">
        <f t="shared" si="83"/>
        <v>46855</v>
      </c>
      <c r="E100" s="120">
        <f t="shared" si="84"/>
        <v>46856</v>
      </c>
      <c r="F100" s="120">
        <f t="shared" si="85"/>
        <v>46857</v>
      </c>
      <c r="G100" s="121">
        <f t="shared" si="86"/>
        <v>46858</v>
      </c>
      <c r="H100" s="122"/>
      <c r="I100" s="119">
        <f>O99+1</f>
        <v>46887</v>
      </c>
      <c r="J100" s="120">
        <f t="shared" si="87"/>
        <v>46888</v>
      </c>
      <c r="K100" s="120">
        <f t="shared" si="88"/>
        <v>46889</v>
      </c>
      <c r="L100" s="120">
        <f t="shared" si="89"/>
        <v>46890</v>
      </c>
      <c r="M100" s="120">
        <f t="shared" si="90"/>
        <v>46891</v>
      </c>
      <c r="N100" s="120">
        <f t="shared" si="91"/>
        <v>46892</v>
      </c>
      <c r="O100" s="121">
        <f t="shared" si="92"/>
        <v>46893</v>
      </c>
      <c r="P100" s="122"/>
      <c r="Q100" s="119">
        <f>W99+1</f>
        <v>46915</v>
      </c>
      <c r="R100" s="120">
        <f t="shared" si="93"/>
        <v>46916</v>
      </c>
      <c r="S100" s="120">
        <f t="shared" si="94"/>
        <v>46917</v>
      </c>
      <c r="T100" s="120">
        <f t="shared" si="95"/>
        <v>46918</v>
      </c>
      <c r="U100" s="120">
        <f t="shared" si="96"/>
        <v>46919</v>
      </c>
      <c r="V100" s="120">
        <f t="shared" si="97"/>
        <v>46920</v>
      </c>
      <c r="W100" s="121">
        <f t="shared" si="98"/>
        <v>46921</v>
      </c>
      <c r="Y100" s="127">
        <f>COUNTIF(閉庁日[],A100)</f>
        <v>0</v>
      </c>
      <c r="Z100" s="127">
        <f>COUNTIF(閉庁日[],B100)</f>
        <v>0</v>
      </c>
      <c r="AA100" s="127">
        <f>COUNTIF(閉庁日[],C100)</f>
        <v>0</v>
      </c>
      <c r="AB100" s="127">
        <f>COUNTIF(閉庁日[],D100)</f>
        <v>0</v>
      </c>
      <c r="AC100" s="127">
        <f>COUNTIF(閉庁日[],E100)</f>
        <v>0</v>
      </c>
      <c r="AD100" s="127">
        <f>COUNTIF(閉庁日[],F100)</f>
        <v>0</v>
      </c>
      <c r="AE100" s="127">
        <f>COUNTIF(閉庁日[],G100)</f>
        <v>0</v>
      </c>
      <c r="AF100" s="128"/>
      <c r="AG100" s="127">
        <f>COUNTIF(閉庁日[],I100)</f>
        <v>0</v>
      </c>
      <c r="AH100" s="127">
        <f>COUNTIF(閉庁日[],J100)</f>
        <v>0</v>
      </c>
      <c r="AI100" s="127">
        <f>COUNTIF(閉庁日[],K100)</f>
        <v>0</v>
      </c>
      <c r="AJ100" s="127">
        <f>COUNTIF(閉庁日[],L100)</f>
        <v>0</v>
      </c>
      <c r="AK100" s="127">
        <f>COUNTIF(閉庁日[],M100)</f>
        <v>0</v>
      </c>
      <c r="AL100" s="127">
        <f>COUNTIF(閉庁日[],N100)</f>
        <v>0</v>
      </c>
      <c r="AM100" s="127">
        <f>COUNTIF(閉庁日[],O100)</f>
        <v>0</v>
      </c>
      <c r="AN100" s="128"/>
      <c r="AO100" s="127">
        <f>COUNTIF(閉庁日[],Q100)</f>
        <v>0</v>
      </c>
      <c r="AP100" s="127">
        <f>COUNTIF(閉庁日[],R100)</f>
        <v>0</v>
      </c>
      <c r="AQ100" s="127">
        <f>COUNTIF(閉庁日[],S100)</f>
        <v>0</v>
      </c>
      <c r="AR100" s="127">
        <f>COUNTIF(閉庁日[],T100)</f>
        <v>0</v>
      </c>
      <c r="AS100" s="127">
        <f>COUNTIF(閉庁日[],U100)</f>
        <v>0</v>
      </c>
      <c r="AT100" s="127">
        <f>COUNTIF(閉庁日[],V100)</f>
        <v>0</v>
      </c>
      <c r="AU100" s="127">
        <f>COUNTIF(閉庁日[],W100)</f>
        <v>0</v>
      </c>
    </row>
    <row r="101" spans="1:47" ht="15.95" customHeight="1" x14ac:dyDescent="0.2">
      <c r="A101" s="119">
        <f>G100+1</f>
        <v>46859</v>
      </c>
      <c r="B101" s="120">
        <f t="shared" si="81"/>
        <v>46860</v>
      </c>
      <c r="C101" s="120">
        <f t="shared" si="82"/>
        <v>46861</v>
      </c>
      <c r="D101" s="120">
        <f t="shared" si="83"/>
        <v>46862</v>
      </c>
      <c r="E101" s="120">
        <f t="shared" si="84"/>
        <v>46863</v>
      </c>
      <c r="F101" s="120">
        <f t="shared" si="85"/>
        <v>46864</v>
      </c>
      <c r="G101" s="121">
        <f t="shared" si="86"/>
        <v>46865</v>
      </c>
      <c r="H101" s="122"/>
      <c r="I101" s="119">
        <f>O100+1</f>
        <v>46894</v>
      </c>
      <c r="J101" s="120">
        <f t="shared" si="87"/>
        <v>46895</v>
      </c>
      <c r="K101" s="120">
        <f t="shared" si="88"/>
        <v>46896</v>
      </c>
      <c r="L101" s="120">
        <f t="shared" si="89"/>
        <v>46897</v>
      </c>
      <c r="M101" s="120">
        <f t="shared" si="90"/>
        <v>46898</v>
      </c>
      <c r="N101" s="120">
        <f t="shared" si="91"/>
        <v>46899</v>
      </c>
      <c r="O101" s="121">
        <f t="shared" si="92"/>
        <v>46900</v>
      </c>
      <c r="P101" s="122"/>
      <c r="Q101" s="119">
        <f>W100+1</f>
        <v>46922</v>
      </c>
      <c r="R101" s="120">
        <f t="shared" si="93"/>
        <v>46923</v>
      </c>
      <c r="S101" s="120">
        <f t="shared" si="94"/>
        <v>46924</v>
      </c>
      <c r="T101" s="120">
        <f t="shared" si="95"/>
        <v>46925</v>
      </c>
      <c r="U101" s="120">
        <f t="shared" si="96"/>
        <v>46926</v>
      </c>
      <c r="V101" s="120">
        <f t="shared" si="97"/>
        <v>46927</v>
      </c>
      <c r="W101" s="121">
        <f t="shared" si="98"/>
        <v>46928</v>
      </c>
      <c r="Y101" s="127">
        <f>COUNTIF(閉庁日[],A101)</f>
        <v>0</v>
      </c>
      <c r="Z101" s="127">
        <f>COUNTIF(閉庁日[],B101)</f>
        <v>0</v>
      </c>
      <c r="AA101" s="127">
        <f>COUNTIF(閉庁日[],C101)</f>
        <v>0</v>
      </c>
      <c r="AB101" s="127">
        <f>COUNTIF(閉庁日[],D101)</f>
        <v>0</v>
      </c>
      <c r="AC101" s="127">
        <f>COUNTIF(閉庁日[],E101)</f>
        <v>0</v>
      </c>
      <c r="AD101" s="127">
        <f>COUNTIF(閉庁日[],F101)</f>
        <v>0</v>
      </c>
      <c r="AE101" s="127">
        <f>COUNTIF(閉庁日[],G101)</f>
        <v>0</v>
      </c>
      <c r="AF101" s="128"/>
      <c r="AG101" s="127">
        <f>COUNTIF(閉庁日[],I101)</f>
        <v>0</v>
      </c>
      <c r="AH101" s="127">
        <f>COUNTIF(閉庁日[],J101)</f>
        <v>0</v>
      </c>
      <c r="AI101" s="127">
        <f>COUNTIF(閉庁日[],K101)</f>
        <v>0</v>
      </c>
      <c r="AJ101" s="127">
        <f>COUNTIF(閉庁日[],L101)</f>
        <v>0</v>
      </c>
      <c r="AK101" s="127">
        <f>COUNTIF(閉庁日[],M101)</f>
        <v>0</v>
      </c>
      <c r="AL101" s="127">
        <f>COUNTIF(閉庁日[],N101)</f>
        <v>0</v>
      </c>
      <c r="AM101" s="127">
        <f>COUNTIF(閉庁日[],O101)</f>
        <v>0</v>
      </c>
      <c r="AN101" s="128"/>
      <c r="AO101" s="127">
        <f>COUNTIF(閉庁日[],Q101)</f>
        <v>0</v>
      </c>
      <c r="AP101" s="127">
        <f>COUNTIF(閉庁日[],R101)</f>
        <v>0</v>
      </c>
      <c r="AQ101" s="127">
        <f>COUNTIF(閉庁日[],S101)</f>
        <v>0</v>
      </c>
      <c r="AR101" s="127">
        <f>COUNTIF(閉庁日[],T101)</f>
        <v>0</v>
      </c>
      <c r="AS101" s="127">
        <f>COUNTIF(閉庁日[],U101)</f>
        <v>0</v>
      </c>
      <c r="AT101" s="127">
        <f>COUNTIF(閉庁日[],V101)</f>
        <v>0</v>
      </c>
      <c r="AU101" s="127">
        <f>COUNTIF(閉庁日[],W101)</f>
        <v>0</v>
      </c>
    </row>
    <row r="102" spans="1:47" ht="15.95" customHeight="1" x14ac:dyDescent="0.2">
      <c r="A102" s="119">
        <f>IF(G101+1&lt;=$D96,G101+1,0)</f>
        <v>46866</v>
      </c>
      <c r="B102" s="120">
        <f t="shared" ref="B102" si="99">IF(A102=0,0,IF(A102+1&lt;=$D96,A102+1,0))</f>
        <v>46867</v>
      </c>
      <c r="C102" s="120">
        <f t="shared" ref="C102" si="100">IF(B102=0,0,IF(B102+1&lt;=$D96,B102+1,0))</f>
        <v>46868</v>
      </c>
      <c r="D102" s="120">
        <f t="shared" ref="D102" si="101">IF(C102=0,0,IF(C102+1&lt;=$D96,C102+1,0))</f>
        <v>46869</v>
      </c>
      <c r="E102" s="120">
        <f t="shared" ref="E102" si="102">IF(D102=0,0,IF(D102+1&lt;=$D96,D102+1,0))</f>
        <v>46870</v>
      </c>
      <c r="F102" s="120">
        <f t="shared" ref="F102" si="103">IF(E102=0,0,IF(E102+1&lt;=$D96,E102+1,0))</f>
        <v>46871</v>
      </c>
      <c r="G102" s="121">
        <f t="shared" ref="G102" si="104">IF(F102=0,0,IF(F102+1&lt;=$D96,F102+1,0))</f>
        <v>46872</v>
      </c>
      <c r="H102" s="122"/>
      <c r="I102" s="119">
        <f>IF(O101+1&lt;=$L96,O101+1,0)</f>
        <v>46901</v>
      </c>
      <c r="J102" s="120">
        <f t="shared" ref="J102" si="105">IF(I102=0,0,IF(I102+1&lt;=$L96,I102+1,0))</f>
        <v>46902</v>
      </c>
      <c r="K102" s="120">
        <f t="shared" ref="K102" si="106">IF(J102=0,0,IF(J102+1&lt;=$L96,J102+1,0))</f>
        <v>46903</v>
      </c>
      <c r="L102" s="120">
        <f t="shared" ref="L102" si="107">IF(K102=0,0,IF(K102+1&lt;=$L96,K102+1,0))</f>
        <v>46904</v>
      </c>
      <c r="M102" s="120">
        <f t="shared" ref="M102" si="108">IF(L102=0,0,IF(L102+1&lt;=$L96,L102+1,0))</f>
        <v>0</v>
      </c>
      <c r="N102" s="120">
        <f t="shared" ref="N102" si="109">IF(M102=0,0,IF(M102+1&lt;=$L96,M102+1,0))</f>
        <v>0</v>
      </c>
      <c r="O102" s="121">
        <f t="shared" ref="O102" si="110">IF(N102=0,0,IF(N102+1&lt;=$L96,N102+1,0))</f>
        <v>0</v>
      </c>
      <c r="P102" s="122"/>
      <c r="Q102" s="119">
        <f>IF(W101+1&lt;=$T96,W101+1,0)</f>
        <v>46929</v>
      </c>
      <c r="R102" s="120">
        <f t="shared" ref="R102" si="111">IF(Q102=0,0,IF(Q102+1&lt;=$T96,Q102+1,0))</f>
        <v>46930</v>
      </c>
      <c r="S102" s="120">
        <f t="shared" ref="S102" si="112">IF(R102=0,0,IF(R102+1&lt;=$T96,R102+1,0))</f>
        <v>46931</v>
      </c>
      <c r="T102" s="120">
        <f t="shared" ref="T102" si="113">IF(S102=0,0,IF(S102+1&lt;=$T96,S102+1,0))</f>
        <v>46932</v>
      </c>
      <c r="U102" s="120">
        <f t="shared" ref="U102" si="114">IF(T102=0,0,IF(T102+1&lt;=$T96,T102+1,0))</f>
        <v>46933</v>
      </c>
      <c r="V102" s="120">
        <f t="shared" ref="V102" si="115">IF(U102=0,0,IF(U102+1&lt;=$T96,U102+1,0))</f>
        <v>46934</v>
      </c>
      <c r="W102" s="121">
        <f t="shared" ref="W102" si="116">IF(V102=0,0,IF(V102+1&lt;=$T96,V102+1,0))</f>
        <v>0</v>
      </c>
      <c r="Y102" s="127">
        <f>COUNTIF(閉庁日[],A102)</f>
        <v>0</v>
      </c>
      <c r="Z102" s="127">
        <f>COUNTIF(閉庁日[],B102)</f>
        <v>0</v>
      </c>
      <c r="AA102" s="127">
        <f>COUNTIF(閉庁日[],C102)</f>
        <v>0</v>
      </c>
      <c r="AB102" s="127">
        <f>COUNTIF(閉庁日[],D102)</f>
        <v>0</v>
      </c>
      <c r="AC102" s="127">
        <f>COUNTIF(閉庁日[],E102)</f>
        <v>0</v>
      </c>
      <c r="AD102" s="127">
        <f>COUNTIF(閉庁日[],F102)</f>
        <v>0</v>
      </c>
      <c r="AE102" s="127">
        <f>COUNTIF(閉庁日[],G102)</f>
        <v>1</v>
      </c>
      <c r="AF102" s="128"/>
      <c r="AG102" s="127">
        <f>COUNTIF(閉庁日[],I102)</f>
        <v>0</v>
      </c>
      <c r="AH102" s="127">
        <f>COUNTIF(閉庁日[],J102)</f>
        <v>0</v>
      </c>
      <c r="AI102" s="127">
        <f>COUNTIF(閉庁日[],K102)</f>
        <v>0</v>
      </c>
      <c r="AJ102" s="127">
        <f>COUNTIF(閉庁日[],L102)</f>
        <v>0</v>
      </c>
      <c r="AK102" s="127">
        <f>COUNTIF(閉庁日[],M102)</f>
        <v>0</v>
      </c>
      <c r="AL102" s="127">
        <f>COUNTIF(閉庁日[],N102)</f>
        <v>0</v>
      </c>
      <c r="AM102" s="127">
        <f>COUNTIF(閉庁日[],O102)</f>
        <v>0</v>
      </c>
      <c r="AN102" s="128"/>
      <c r="AO102" s="127">
        <f>COUNTIF(閉庁日[],Q102)</f>
        <v>0</v>
      </c>
      <c r="AP102" s="127">
        <f>COUNTIF(閉庁日[],R102)</f>
        <v>0</v>
      </c>
      <c r="AQ102" s="127">
        <f>COUNTIF(閉庁日[],S102)</f>
        <v>0</v>
      </c>
      <c r="AR102" s="127">
        <f>COUNTIF(閉庁日[],T102)</f>
        <v>0</v>
      </c>
      <c r="AS102" s="127">
        <f>COUNTIF(閉庁日[],U102)</f>
        <v>0</v>
      </c>
      <c r="AT102" s="127">
        <f>COUNTIF(閉庁日[],V102)</f>
        <v>0</v>
      </c>
      <c r="AU102" s="127">
        <f>COUNTIF(閉庁日[],W102)</f>
        <v>0</v>
      </c>
    </row>
    <row r="103" spans="1:47" ht="15.95" customHeight="1" x14ac:dyDescent="0.2">
      <c r="A103" s="119">
        <f>IF(G102=0,0,IF(G102+1&lt;=$D96,G102+1,0))</f>
        <v>46873</v>
      </c>
      <c r="B103" s="120">
        <f t="shared" ref="B103" si="117">IF(A103=0,0,IF(A103+1&lt;=$D96,A103+1,0))</f>
        <v>0</v>
      </c>
      <c r="C103" s="120">
        <f t="shared" ref="C103" si="118">IF(B103=0,0,IF(B103+1&lt;=$D96,B103+1,0))</f>
        <v>0</v>
      </c>
      <c r="D103" s="120">
        <f t="shared" ref="D103" si="119">IF(C103=0,0,IF(C103+1&lt;=$D96,C103+1,0))</f>
        <v>0</v>
      </c>
      <c r="E103" s="120">
        <f t="shared" ref="E103" si="120">IF(D103=0,0,IF(D103+1&lt;=$D96,D103+1,0))</f>
        <v>0</v>
      </c>
      <c r="F103" s="120">
        <f t="shared" ref="F103" si="121">IF(E103=0,0,IF(E103+1&lt;=$D96,E103+1,0))</f>
        <v>0</v>
      </c>
      <c r="G103" s="121">
        <f t="shared" ref="G103" si="122">IF(F103=0,0,IF(F103+1&lt;=$D96,F103+1,0))</f>
        <v>0</v>
      </c>
      <c r="H103" s="122"/>
      <c r="I103" s="119">
        <f>IF(O102=0,0,IF(O102+1&lt;=$L96,O102+1,0))</f>
        <v>0</v>
      </c>
      <c r="J103" s="120">
        <f t="shared" ref="J103" si="123">IF(I103=0,0,IF(I103+1&lt;=$L96,I103+1,0))</f>
        <v>0</v>
      </c>
      <c r="K103" s="120">
        <f t="shared" ref="K103" si="124">IF(J103=0,0,IF(J103+1&lt;=$L96,J103+1,0))</f>
        <v>0</v>
      </c>
      <c r="L103" s="120">
        <f t="shared" ref="L103" si="125">IF(K103=0,0,IF(K103+1&lt;=$L96,K103+1,0))</f>
        <v>0</v>
      </c>
      <c r="M103" s="120">
        <f t="shared" ref="M103" si="126">IF(L103=0,0,IF(L103+1&lt;=$L96,L103+1,0))</f>
        <v>0</v>
      </c>
      <c r="N103" s="120">
        <f t="shared" ref="N103" si="127">IF(M103=0,0,IF(M103+1&lt;=$L96,M103+1,0))</f>
        <v>0</v>
      </c>
      <c r="O103" s="121">
        <f t="shared" ref="O103" si="128">IF(N103=0,0,IF(N103+1&lt;=$L96,N103+1,0))</f>
        <v>0</v>
      </c>
      <c r="P103" s="122"/>
      <c r="Q103" s="119">
        <f>IF(W102=0,0,IF(W102+1&lt;=$T96,W102+1,0))</f>
        <v>0</v>
      </c>
      <c r="R103" s="120">
        <f t="shared" ref="R103" si="129">IF(Q103=0,0,IF(Q103+1&lt;=$T96,Q103+1,0))</f>
        <v>0</v>
      </c>
      <c r="S103" s="120">
        <f t="shared" ref="S103" si="130">IF(R103=0,0,IF(R103+1&lt;=$T96,R103+1,0))</f>
        <v>0</v>
      </c>
      <c r="T103" s="120">
        <f t="shared" ref="T103" si="131">IF(S103=0,0,IF(S103+1&lt;=$T96,S103+1,0))</f>
        <v>0</v>
      </c>
      <c r="U103" s="120">
        <f t="shared" ref="U103" si="132">IF(T103=0,0,IF(T103+1&lt;=$T96,T103+1,0))</f>
        <v>0</v>
      </c>
      <c r="V103" s="120">
        <f t="shared" ref="V103" si="133">IF(U103=0,0,IF(U103+1&lt;=$T96,U103+1,0))</f>
        <v>0</v>
      </c>
      <c r="W103" s="121">
        <f t="shared" ref="W103" si="134">IF(V103=0,0,IF(V103+1&lt;=$T96,V103+1,0))</f>
        <v>0</v>
      </c>
      <c r="Y103" s="127">
        <f>COUNTIF(閉庁日[],A103)</f>
        <v>0</v>
      </c>
      <c r="Z103" s="127">
        <f>COUNTIF(閉庁日[],B103)</f>
        <v>0</v>
      </c>
      <c r="AA103" s="127">
        <f>COUNTIF(閉庁日[],C103)</f>
        <v>0</v>
      </c>
      <c r="AB103" s="127">
        <f>COUNTIF(閉庁日[],D103)</f>
        <v>0</v>
      </c>
      <c r="AC103" s="127">
        <f>COUNTIF(閉庁日[],E103)</f>
        <v>0</v>
      </c>
      <c r="AD103" s="127">
        <f>COUNTIF(閉庁日[],F103)</f>
        <v>0</v>
      </c>
      <c r="AE103" s="127">
        <f>COUNTIF(閉庁日[],G103)</f>
        <v>0</v>
      </c>
      <c r="AF103" s="128"/>
      <c r="AG103" s="127">
        <f>COUNTIF(閉庁日[],I103)</f>
        <v>0</v>
      </c>
      <c r="AH103" s="127">
        <f>COUNTIF(閉庁日[],J103)</f>
        <v>0</v>
      </c>
      <c r="AI103" s="127">
        <f>COUNTIF(閉庁日[],K103)</f>
        <v>0</v>
      </c>
      <c r="AJ103" s="127">
        <f>COUNTIF(閉庁日[],L103)</f>
        <v>0</v>
      </c>
      <c r="AK103" s="127">
        <f>COUNTIF(閉庁日[],M103)</f>
        <v>0</v>
      </c>
      <c r="AL103" s="127">
        <f>COUNTIF(閉庁日[],N103)</f>
        <v>0</v>
      </c>
      <c r="AM103" s="127">
        <f>COUNTIF(閉庁日[],O103)</f>
        <v>0</v>
      </c>
      <c r="AN103" s="128"/>
      <c r="AO103" s="127">
        <f>COUNTIF(閉庁日[],Q103)</f>
        <v>0</v>
      </c>
      <c r="AP103" s="127">
        <f>COUNTIF(閉庁日[],R103)</f>
        <v>0</v>
      </c>
      <c r="AQ103" s="127">
        <f>COUNTIF(閉庁日[],S103)</f>
        <v>0</v>
      </c>
      <c r="AR103" s="127">
        <f>COUNTIF(閉庁日[],T103)</f>
        <v>0</v>
      </c>
      <c r="AS103" s="127">
        <f>COUNTIF(閉庁日[],U103)</f>
        <v>0</v>
      </c>
      <c r="AT103" s="127">
        <f>COUNTIF(閉庁日[],V103)</f>
        <v>0</v>
      </c>
      <c r="AU103" s="127">
        <f>COUNTIF(閉庁日[],W103)</f>
        <v>0</v>
      </c>
    </row>
  </sheetData>
  <mergeCells count="127">
    <mergeCell ref="AO95:AU95"/>
    <mergeCell ref="D96:G96"/>
    <mergeCell ref="L96:O96"/>
    <mergeCell ref="T96:W96"/>
    <mergeCell ref="AB96:AE96"/>
    <mergeCell ref="AJ96:AM96"/>
    <mergeCell ref="AR96:AU96"/>
    <mergeCell ref="A53:W53"/>
    <mergeCell ref="A95:G95"/>
    <mergeCell ref="I95:O95"/>
    <mergeCell ref="Q95:W95"/>
    <mergeCell ref="Y95:AE95"/>
    <mergeCell ref="AG95:AM95"/>
    <mergeCell ref="D86:G86"/>
    <mergeCell ref="L86:O86"/>
    <mergeCell ref="T86:W86"/>
    <mergeCell ref="AB86:AE86"/>
    <mergeCell ref="AJ86:AM86"/>
    <mergeCell ref="AR86:AU86"/>
    <mergeCell ref="A84:W84"/>
    <mergeCell ref="Y84:AU84"/>
    <mergeCell ref="A85:G85"/>
    <mergeCell ref="I85:O85"/>
    <mergeCell ref="Q85:W85"/>
    <mergeCell ref="Y85:AE85"/>
    <mergeCell ref="AG85:AM85"/>
    <mergeCell ref="AO85:AU85"/>
    <mergeCell ref="D75:G75"/>
    <mergeCell ref="L75:O75"/>
    <mergeCell ref="T75:W75"/>
    <mergeCell ref="AB75:AE75"/>
    <mergeCell ref="AJ75:AM75"/>
    <mergeCell ref="AR75:AU75"/>
    <mergeCell ref="A74:G74"/>
    <mergeCell ref="I74:O74"/>
    <mergeCell ref="Q74:W74"/>
    <mergeCell ref="Y74:AE74"/>
    <mergeCell ref="AG74:AM74"/>
    <mergeCell ref="AO74:AU74"/>
    <mergeCell ref="D65:G65"/>
    <mergeCell ref="L65:O65"/>
    <mergeCell ref="T65:W65"/>
    <mergeCell ref="AB65:AE65"/>
    <mergeCell ref="AJ65:AM65"/>
    <mergeCell ref="AR65:AU65"/>
    <mergeCell ref="A64:G64"/>
    <mergeCell ref="I64:O64"/>
    <mergeCell ref="Q64:W64"/>
    <mergeCell ref="Y64:AE64"/>
    <mergeCell ref="AG64:AM64"/>
    <mergeCell ref="AO64:AU64"/>
    <mergeCell ref="D55:G55"/>
    <mergeCell ref="L55:O55"/>
    <mergeCell ref="T55:W55"/>
    <mergeCell ref="AB55:AE55"/>
    <mergeCell ref="AJ55:AM55"/>
    <mergeCell ref="AR55:AU55"/>
    <mergeCell ref="A54:G54"/>
    <mergeCell ref="I54:O54"/>
    <mergeCell ref="Q54:W54"/>
    <mergeCell ref="Y54:AE54"/>
    <mergeCell ref="AG54:AM54"/>
    <mergeCell ref="AO54:AU54"/>
    <mergeCell ref="D44:G44"/>
    <mergeCell ref="L44:O44"/>
    <mergeCell ref="T44:W44"/>
    <mergeCell ref="AB44:AE44"/>
    <mergeCell ref="AJ44:AM44"/>
    <mergeCell ref="AR44:AU44"/>
    <mergeCell ref="A42:W42"/>
    <mergeCell ref="Y42:AU42"/>
    <mergeCell ref="A43:G43"/>
    <mergeCell ref="I43:O43"/>
    <mergeCell ref="Q43:W43"/>
    <mergeCell ref="Y43:AE43"/>
    <mergeCell ref="AG43:AM43"/>
    <mergeCell ref="AO43:AU43"/>
    <mergeCell ref="D33:G33"/>
    <mergeCell ref="L33:O33"/>
    <mergeCell ref="T33:W33"/>
    <mergeCell ref="AB33:AE33"/>
    <mergeCell ref="AJ33:AM33"/>
    <mergeCell ref="AR33:AU33"/>
    <mergeCell ref="A32:G32"/>
    <mergeCell ref="I32:O32"/>
    <mergeCell ref="Q32:W32"/>
    <mergeCell ref="Y32:AE32"/>
    <mergeCell ref="AG32:AM32"/>
    <mergeCell ref="AO32:AU32"/>
    <mergeCell ref="D23:G23"/>
    <mergeCell ref="L23:O23"/>
    <mergeCell ref="T23:W23"/>
    <mergeCell ref="AB23:AE23"/>
    <mergeCell ref="AJ23:AM23"/>
    <mergeCell ref="AR23:AU23"/>
    <mergeCell ref="A22:G22"/>
    <mergeCell ref="I22:O22"/>
    <mergeCell ref="Q22:W22"/>
    <mergeCell ref="Y22:AE22"/>
    <mergeCell ref="AG22:AM22"/>
    <mergeCell ref="AO22:AU22"/>
    <mergeCell ref="D13:G13"/>
    <mergeCell ref="L13:O13"/>
    <mergeCell ref="T13:W13"/>
    <mergeCell ref="AB13:AE13"/>
    <mergeCell ref="AJ13:AM13"/>
    <mergeCell ref="AR13:AU13"/>
    <mergeCell ref="A1:W1"/>
    <mergeCell ref="Y1:AU1"/>
    <mergeCell ref="A2:G2"/>
    <mergeCell ref="I2:O2"/>
    <mergeCell ref="Q2:W2"/>
    <mergeCell ref="Y2:AE2"/>
    <mergeCell ref="AG2:AM2"/>
    <mergeCell ref="AO2:AU2"/>
    <mergeCell ref="A12:G12"/>
    <mergeCell ref="I12:O12"/>
    <mergeCell ref="Q12:W12"/>
    <mergeCell ref="Y12:AE12"/>
    <mergeCell ref="AG12:AM12"/>
    <mergeCell ref="AO12:AU12"/>
    <mergeCell ref="D3:G3"/>
    <mergeCell ref="L3:O3"/>
    <mergeCell ref="T3:W3"/>
    <mergeCell ref="AB3:AE3"/>
    <mergeCell ref="AJ3:AM3"/>
    <mergeCell ref="AR3:AU3"/>
  </mergeCells>
  <phoneticPr fontId="1"/>
  <conditionalFormatting sqref="A1:W93">
    <cfRule type="expression" dxfId="1" priority="2">
      <formula>Y1&gt;0</formula>
    </cfRule>
  </conditionalFormatting>
  <conditionalFormatting sqref="A95:W103">
    <cfRule type="expression" dxfId="0" priority="1">
      <formula>Y95&gt;0</formula>
    </cfRule>
  </conditionalFormatting>
  <printOptions horizontalCentered="1"/>
  <pageMargins left="0.39370078740157483" right="0.39370078740157483" top="0.59055118110236227" bottom="0.39370078740157483" header="0.19685039370078741" footer="0.19685039370078741"/>
  <pageSetup paperSize="9" scale="90" fitToHeight="2" orientation="portrait" r:id="rId1"/>
  <rowBreaks count="1" manualBreakCount="1">
    <brk id="52" max="2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認定申請等スケジュール</vt:lpstr>
      <vt:lpstr>報告手続き</vt:lpstr>
      <vt:lpstr>閉庁日</vt:lpstr>
      <vt:lpstr>カレンダー</vt:lpstr>
      <vt:lpstr>カレンダー!Print_Area</vt:lpstr>
      <vt:lpstr>報告手続き!Print_Area</vt:lpstr>
      <vt:lpstr>報告手続き!Print_Titles</vt:lpstr>
      <vt:lpstr>スケジュール</vt:lpstr>
      <vt:lpstr>開講年月</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JEED京都（池内 宏行）</dc:creator>
  <cp:lastModifiedBy>池内 宏行</cp:lastModifiedBy>
  <cp:lastPrinted>2026-05-14T00:02:51Z</cp:lastPrinted>
  <dcterms:created xsi:type="dcterms:W3CDTF">2026-05-11T08:19:38Z</dcterms:created>
  <dcterms:modified xsi:type="dcterms:W3CDTF">2026-05-15T00:04:33Z</dcterms:modified>
</cp:coreProperties>
</file>