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b246f1bb59d8d43/Desktop/"/>
    </mc:Choice>
  </mc:AlternateContent>
  <xr:revisionPtr revIDLastSave="0" documentId="8_{1E00BB5B-7AB7-433F-87C7-353E8029F0AF}" xr6:coauthVersionLast="47" xr6:coauthVersionMax="47" xr10:uidLastSave="{00000000-0000-0000-0000-000000000000}"/>
  <bookViews>
    <workbookView xWindow="2160" yWindow="2160" windowWidth="15375" windowHeight="7875" xr2:uid="{7BC9AF4E-F892-458A-8A30-0ABC444A2FAB}"/>
  </bookViews>
  <sheets>
    <sheet name="Sheet1" sheetId="1" r:id="rId1"/>
  </sheets>
  <definedNames>
    <definedName name="_xlnm._FilterDatabase" localSheetId="0" hidden="1">Sheet1!$A$2:$J$17</definedName>
    <definedName name="テキスト販売２０２１年度">Sheet1!$L$2:$N$12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5" i="1" l="1"/>
  <c r="E9" i="1"/>
  <c r="H9" i="1" s="1"/>
  <c r="A1" i="1"/>
  <c r="L14" i="1" s="1"/>
  <c r="E16" i="1"/>
  <c r="H16" i="1" s="1"/>
  <c r="E13" i="1"/>
  <c r="H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P6" i="1"/>
  <c r="Q6" i="1" s="1"/>
  <c r="P5" i="1"/>
  <c r="Q5" i="1" s="1"/>
  <c r="P4" i="1"/>
  <c r="Q4" i="1" s="1"/>
  <c r="P3" i="1"/>
  <c r="Q3" i="1" s="1"/>
  <c r="E18" i="1"/>
  <c r="H18" i="1" s="1"/>
  <c r="M16" i="1"/>
  <c r="E11" i="1"/>
  <c r="H11" i="1" s="1"/>
  <c r="E6" i="1"/>
  <c r="H6" i="1" s="1"/>
  <c r="E8" i="1"/>
  <c r="H8" i="1" s="1"/>
  <c r="E10" i="1"/>
  <c r="H10" i="1" s="1"/>
  <c r="E15" i="1"/>
  <c r="H15" i="1" s="1"/>
  <c r="E14" i="1"/>
  <c r="H14" i="1" s="1"/>
  <c r="M24" i="1"/>
  <c r="M23" i="1"/>
  <c r="M22" i="1"/>
  <c r="M21" i="1"/>
  <c r="M20" i="1"/>
  <c r="M19" i="1"/>
  <c r="M18" i="1"/>
  <c r="M17" i="1"/>
  <c r="E17" i="1"/>
  <c r="H17" i="1" s="1"/>
  <c r="E7" i="1"/>
  <c r="H7" i="1" s="1"/>
  <c r="E5" i="1"/>
  <c r="H5" i="1" s="1"/>
  <c r="E12" i="1"/>
  <c r="H12" i="1" s="1"/>
  <c r="E4" i="1"/>
  <c r="H4" i="1" s="1"/>
  <c r="E3" i="1"/>
  <c r="H3" i="1" s="1"/>
  <c r="M26" i="1" l="1"/>
  <c r="M27" i="1" s="1"/>
</calcChain>
</file>

<file path=xl/sharedStrings.xml><?xml version="1.0" encoding="utf-8"?>
<sst xmlns="http://schemas.openxmlformats.org/spreadsheetml/2006/main" count="97" uniqueCount="50">
  <si>
    <t>販売日</t>
    <phoneticPr fontId="1"/>
  </si>
  <si>
    <t>テキスト種別</t>
    <rPh sb="4" eb="6">
      <t>シュベツ</t>
    </rPh>
    <phoneticPr fontId="1"/>
  </si>
  <si>
    <t>冊数</t>
    <rPh sb="0" eb="2">
      <t>サッスウ</t>
    </rPh>
    <phoneticPr fontId="1"/>
  </si>
  <si>
    <t>合計</t>
    <rPh sb="0" eb="2">
      <t>ゴウケイ</t>
    </rPh>
    <phoneticPr fontId="1"/>
  </si>
  <si>
    <t>バインダー付き</t>
    <rPh sb="5" eb="6">
      <t>ツ</t>
    </rPh>
    <phoneticPr fontId="1"/>
  </si>
  <si>
    <t>担当</t>
    <rPh sb="0" eb="2">
      <t>タントウ</t>
    </rPh>
    <phoneticPr fontId="1"/>
  </si>
  <si>
    <t>テキスト種別</t>
    <rPh sb="4" eb="6">
      <t>シュベツ</t>
    </rPh>
    <phoneticPr fontId="1"/>
  </si>
  <si>
    <t>冊数</t>
    <rPh sb="0" eb="2">
      <t>サッスウ</t>
    </rPh>
    <phoneticPr fontId="1"/>
  </si>
  <si>
    <t>テキスト販売実績表</t>
    <phoneticPr fontId="1"/>
  </si>
  <si>
    <t>氏名</t>
    <phoneticPr fontId="1"/>
  </si>
  <si>
    <t>にしむらゆみこ</t>
    <phoneticPr fontId="1"/>
  </si>
  <si>
    <t>わたなべまな</t>
    <phoneticPr fontId="1"/>
  </si>
  <si>
    <t>おぎしょうた</t>
    <phoneticPr fontId="1"/>
  </si>
  <si>
    <t>ふじたえつこ</t>
    <phoneticPr fontId="1"/>
  </si>
  <si>
    <t>たむらけんじ</t>
    <phoneticPr fontId="1"/>
  </si>
  <si>
    <t>うえむらもえこ</t>
    <phoneticPr fontId="1"/>
  </si>
  <si>
    <t>たかだひであき</t>
    <phoneticPr fontId="1"/>
  </si>
  <si>
    <t>いけもといちろう</t>
    <phoneticPr fontId="1"/>
  </si>
  <si>
    <t>わたなべまな</t>
    <phoneticPr fontId="1"/>
  </si>
  <si>
    <t>ふじかわみえこ</t>
    <phoneticPr fontId="1"/>
  </si>
  <si>
    <t>外部販売</t>
    <rPh sb="0" eb="2">
      <t>ガイブ</t>
    </rPh>
    <rPh sb="2" eb="4">
      <t>ハンバイ</t>
    </rPh>
    <phoneticPr fontId="1"/>
  </si>
  <si>
    <t>○</t>
    <phoneticPr fontId="1"/>
  </si>
  <si>
    <t>石田</t>
    <rPh sb="0" eb="2">
      <t>イシダ</t>
    </rPh>
    <phoneticPr fontId="1"/>
  </si>
  <si>
    <t>前川</t>
    <rPh sb="0" eb="2">
      <t>マエカワ</t>
    </rPh>
    <phoneticPr fontId="1"/>
  </si>
  <si>
    <t>前月在庫</t>
    <phoneticPr fontId="1"/>
  </si>
  <si>
    <t>在庫数</t>
    <rPh sb="0" eb="3">
      <t>ザイコスウ</t>
    </rPh>
    <phoneticPr fontId="1"/>
  </si>
  <si>
    <t>追加作成の有無</t>
    <rPh sb="0" eb="2">
      <t>ツイカ</t>
    </rPh>
    <rPh sb="2" eb="4">
      <t>サクセイ</t>
    </rPh>
    <rPh sb="5" eb="7">
      <t>ウム</t>
    </rPh>
    <phoneticPr fontId="1"/>
  </si>
  <si>
    <t>まえだそうたろう</t>
    <phoneticPr fontId="1"/>
  </si>
  <si>
    <t>かわむらゆき</t>
    <phoneticPr fontId="1"/>
  </si>
  <si>
    <t>内容</t>
    <rPh sb="0" eb="2">
      <t>ナイヨウ</t>
    </rPh>
    <phoneticPr fontId="1"/>
  </si>
  <si>
    <t>当月販売部数</t>
    <phoneticPr fontId="1"/>
  </si>
  <si>
    <t>テキスト在庫管理表</t>
    <rPh sb="4" eb="6">
      <t>ザイコ</t>
    </rPh>
    <rPh sb="6" eb="8">
      <t>カンリ</t>
    </rPh>
    <rPh sb="8" eb="9">
      <t>ヒョウ</t>
    </rPh>
    <phoneticPr fontId="1"/>
  </si>
  <si>
    <t>テキスト販売記録表</t>
    <phoneticPr fontId="1"/>
  </si>
  <si>
    <t>販売総数</t>
    <phoneticPr fontId="1"/>
  </si>
  <si>
    <t>テキスト販売数</t>
    <phoneticPr fontId="1"/>
  </si>
  <si>
    <t>あきもとようこ</t>
    <phoneticPr fontId="1"/>
  </si>
  <si>
    <t>英語テキスト種別</t>
    <phoneticPr fontId="1"/>
  </si>
  <si>
    <t>文法演習１</t>
    <phoneticPr fontId="1"/>
  </si>
  <si>
    <t>文法応用1</t>
    <phoneticPr fontId="1"/>
  </si>
  <si>
    <t>長文読解基礎</t>
    <rPh sb="0" eb="2">
      <t>チョウブン</t>
    </rPh>
    <rPh sb="2" eb="4">
      <t>ドッカイ</t>
    </rPh>
    <rPh sb="4" eb="6">
      <t>キソ</t>
    </rPh>
    <phoneticPr fontId="1"/>
  </si>
  <si>
    <t>英作文基礎</t>
    <phoneticPr fontId="1"/>
  </si>
  <si>
    <t>文法基礎</t>
    <phoneticPr fontId="1"/>
  </si>
  <si>
    <t>文法演習２</t>
    <phoneticPr fontId="1"/>
  </si>
  <si>
    <t>英作文応用</t>
    <phoneticPr fontId="1"/>
  </si>
  <si>
    <t>長文読解応用</t>
    <phoneticPr fontId="1"/>
  </si>
  <si>
    <t>総合英語演習</t>
    <rPh sb="0" eb="2">
      <t>ソウゴウ</t>
    </rPh>
    <rPh sb="2" eb="4">
      <t>エイゴ</t>
    </rPh>
    <rPh sb="4" eb="6">
      <t>エンシュウ</t>
    </rPh>
    <phoneticPr fontId="1"/>
  </si>
  <si>
    <t>テキスト価格</t>
    <rPh sb="4" eb="6">
      <t>カカク</t>
    </rPh>
    <phoneticPr fontId="1"/>
  </si>
  <si>
    <t>備考</t>
    <rPh sb="0" eb="2">
      <t>ビコウ</t>
    </rPh>
    <phoneticPr fontId="1"/>
  </si>
  <si>
    <t>①②③の３種類がある</t>
    <rPh sb="5" eb="7">
      <t>シュルイ</t>
    </rPh>
    <phoneticPr fontId="1"/>
  </si>
  <si>
    <t>①②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</si>
</sst>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76A87-ACC3-4E90-854F-905C788534FA}">
  <dimension ref="A1:R100"/>
  <sheetViews>
    <sheetView tabSelected="1" workbookViewId="0"/>
  </sheetViews>
  <sheetFormatPr defaultRowHeight="18.75" x14ac:dyDescent="0.4"/>
  <cols>
    <col min="1" max="1" width="9.25" bestFit="1" customWidth="1"/>
    <col min="2" max="2" width="17.25" bestFit="1" customWidth="1"/>
    <col min="3" max="3" width="13" bestFit="1" customWidth="1"/>
    <col min="4" max="4" width="9" customWidth="1"/>
    <col min="5" max="5" width="13" bestFit="1" customWidth="1"/>
    <col min="6" max="6" width="5.25" bestFit="1" customWidth="1"/>
    <col min="7" max="7" width="15.125" bestFit="1" customWidth="1"/>
    <col min="8" max="8" width="5.5" bestFit="1" customWidth="1"/>
    <col min="9" max="10" width="5.25" bestFit="1" customWidth="1"/>
    <col min="12" max="12" width="17.25" bestFit="1" customWidth="1"/>
    <col min="13" max="13" width="19.25" bestFit="1" customWidth="1"/>
    <col min="15" max="15" width="13" bestFit="1" customWidth="1"/>
    <col min="16" max="16" width="7.125" bestFit="1" customWidth="1"/>
    <col min="17" max="17" width="15.125" bestFit="1" customWidth="1"/>
    <col min="18" max="18" width="21.375" bestFit="1" customWidth="1"/>
  </cols>
  <sheetData>
    <row r="1" spans="1:18" x14ac:dyDescent="0.4">
      <c r="A1" s="1" t="str">
        <f ca="1">MONTH(TODAY())&amp;"月"</f>
        <v>11月</v>
      </c>
      <c r="B1" s="7" t="s">
        <v>8</v>
      </c>
      <c r="C1" s="7"/>
      <c r="D1" s="7"/>
      <c r="E1" s="7"/>
      <c r="F1" s="7"/>
      <c r="G1" s="7"/>
      <c r="H1" s="7"/>
      <c r="I1" s="7"/>
      <c r="J1" s="7"/>
      <c r="L1" s="7" t="s">
        <v>31</v>
      </c>
      <c r="M1" s="7"/>
      <c r="N1" s="7"/>
      <c r="O1" s="7"/>
      <c r="P1" s="7"/>
      <c r="Q1" s="7"/>
      <c r="R1" s="7"/>
    </row>
    <row r="2" spans="1:18" x14ac:dyDescent="0.4">
      <c r="A2" s="1" t="s">
        <v>0</v>
      </c>
      <c r="B2" s="1" t="s">
        <v>9</v>
      </c>
      <c r="C2" s="1" t="s">
        <v>1</v>
      </c>
      <c r="D2" s="1" t="s">
        <v>20</v>
      </c>
      <c r="E2" s="1" t="s">
        <v>46</v>
      </c>
      <c r="F2" s="1" t="s">
        <v>2</v>
      </c>
      <c r="G2" s="1" t="s">
        <v>4</v>
      </c>
      <c r="H2" s="1" t="s">
        <v>3</v>
      </c>
      <c r="I2" s="1" t="s">
        <v>5</v>
      </c>
      <c r="J2" s="1" t="s">
        <v>29</v>
      </c>
      <c r="L2" s="1" t="s">
        <v>36</v>
      </c>
      <c r="M2" s="1" t="s">
        <v>46</v>
      </c>
      <c r="N2" s="1" t="s">
        <v>24</v>
      </c>
      <c r="O2" s="1" t="s">
        <v>30</v>
      </c>
      <c r="P2" s="1" t="s">
        <v>25</v>
      </c>
      <c r="Q2" s="1" t="s">
        <v>26</v>
      </c>
      <c r="R2" s="1" t="s">
        <v>47</v>
      </c>
    </row>
    <row r="3" spans="1:18" x14ac:dyDescent="0.4">
      <c r="A3" s="2">
        <v>44470</v>
      </c>
      <c r="B3" s="1" t="s">
        <v>10</v>
      </c>
      <c r="C3" s="1" t="s">
        <v>37</v>
      </c>
      <c r="D3" s="1"/>
      <c r="E3" s="1">
        <f>IF(D3="○",VLOOKUP(C3,テキスト販売２０２１年度,2,0)*2,VLOOKUP(C3,テキスト販売２０２１年度,2,0))</f>
        <v>500</v>
      </c>
      <c r="F3" s="1">
        <v>1</v>
      </c>
      <c r="G3" s="1" t="s">
        <v>21</v>
      </c>
      <c r="H3" s="1">
        <f>(E3*F3)+IF(G3="○",500,0)</f>
        <v>1000</v>
      </c>
      <c r="I3" s="1" t="s">
        <v>22</v>
      </c>
      <c r="J3" s="1"/>
      <c r="L3" s="1" t="s">
        <v>41</v>
      </c>
      <c r="M3" s="1">
        <v>1500</v>
      </c>
      <c r="N3" s="1">
        <v>5</v>
      </c>
      <c r="O3" s="4">
        <v>2</v>
      </c>
      <c r="P3" s="4">
        <f>N3-O3</f>
        <v>3</v>
      </c>
      <c r="Q3" s="1" t="str">
        <f>IF(P3&lt;=2,"作成","")</f>
        <v/>
      </c>
      <c r="R3" s="1"/>
    </row>
    <row r="4" spans="1:18" x14ac:dyDescent="0.4">
      <c r="A4" s="2">
        <v>44473</v>
      </c>
      <c r="B4" s="1" t="s">
        <v>11</v>
      </c>
      <c r="C4" s="1" t="s">
        <v>39</v>
      </c>
      <c r="D4" s="1" t="s">
        <v>21</v>
      </c>
      <c r="E4" s="1">
        <f>IF(D4="○",VLOOKUP(C4,テキスト販売２０２１年度,2,0)*2,VLOOKUP(C4,テキスト販売２０２１年度,2,0))</f>
        <v>1000</v>
      </c>
      <c r="F4" s="1">
        <v>1</v>
      </c>
      <c r="G4" s="1"/>
      <c r="H4" s="1">
        <f>(E4*F4)+IF(G4="○",500,0)</f>
        <v>1000</v>
      </c>
      <c r="I4" s="1" t="s">
        <v>23</v>
      </c>
      <c r="J4" s="1"/>
      <c r="L4" s="1" t="s">
        <v>37</v>
      </c>
      <c r="M4" s="1">
        <v>500</v>
      </c>
      <c r="N4" s="1">
        <v>5</v>
      </c>
      <c r="O4" s="4">
        <v>3</v>
      </c>
      <c r="P4" s="4">
        <f t="shared" ref="P4:P12" si="0">N4-O4</f>
        <v>2</v>
      </c>
      <c r="Q4" s="1" t="str">
        <f t="shared" ref="Q4:Q12" si="1">IF(P4&lt;=2,"作成","")</f>
        <v>作成</v>
      </c>
      <c r="R4" s="1"/>
    </row>
    <row r="5" spans="1:18" x14ac:dyDescent="0.4">
      <c r="A5" s="2">
        <v>44477</v>
      </c>
      <c r="B5" s="1" t="s">
        <v>13</v>
      </c>
      <c r="C5" s="1" t="s">
        <v>44</v>
      </c>
      <c r="D5" s="1"/>
      <c r="E5" s="1">
        <f>IF(D5="○",VLOOKUP(C5,テキスト販売２０２１年度,2,0)*2,VLOOKUP(C5,テキスト販売２０２１年度,2,0))</f>
        <v>700</v>
      </c>
      <c r="F5" s="1">
        <v>1</v>
      </c>
      <c r="G5" s="1"/>
      <c r="H5" s="1">
        <f>(E5*F5)+IF(G5="○",500,0)</f>
        <v>700</v>
      </c>
      <c r="I5" s="1" t="s">
        <v>23</v>
      </c>
      <c r="J5" s="1"/>
      <c r="L5" s="1" t="s">
        <v>42</v>
      </c>
      <c r="M5" s="1">
        <v>500</v>
      </c>
      <c r="N5" s="1">
        <v>5</v>
      </c>
      <c r="O5" s="1">
        <v>1</v>
      </c>
      <c r="P5" s="4">
        <f t="shared" si="0"/>
        <v>4</v>
      </c>
      <c r="Q5" s="1" t="str">
        <f t="shared" si="1"/>
        <v/>
      </c>
      <c r="R5" s="1"/>
    </row>
    <row r="6" spans="1:18" x14ac:dyDescent="0.4">
      <c r="A6" s="2">
        <v>44482</v>
      </c>
      <c r="B6" s="1" t="s">
        <v>17</v>
      </c>
      <c r="C6" s="1" t="s">
        <v>37</v>
      </c>
      <c r="D6" s="1"/>
      <c r="E6" s="1">
        <f>IF(D6="○",VLOOKUP(C6,テキスト販売２０２１年度,2,0)*2,VLOOKUP(C6,テキスト販売２０２１年度,2,0))</f>
        <v>500</v>
      </c>
      <c r="F6" s="1">
        <v>1</v>
      </c>
      <c r="G6" s="1"/>
      <c r="H6" s="1">
        <f>(E6*F6)+IF(G6="○",500,0)</f>
        <v>500</v>
      </c>
      <c r="I6" s="1" t="s">
        <v>23</v>
      </c>
      <c r="J6" s="3"/>
      <c r="L6" s="1" t="s">
        <v>38</v>
      </c>
      <c r="M6" s="1">
        <v>700</v>
      </c>
      <c r="N6" s="1">
        <v>5</v>
      </c>
      <c r="O6" s="1">
        <v>2</v>
      </c>
      <c r="P6" s="4">
        <f t="shared" si="0"/>
        <v>3</v>
      </c>
      <c r="Q6" s="1" t="str">
        <f t="shared" si="1"/>
        <v/>
      </c>
      <c r="R6" s="1"/>
    </row>
    <row r="7" spans="1:18" x14ac:dyDescent="0.4">
      <c r="A7" s="2">
        <v>44483</v>
      </c>
      <c r="B7" s="1" t="s">
        <v>10</v>
      </c>
      <c r="C7" s="1" t="s">
        <v>39</v>
      </c>
      <c r="D7" s="1"/>
      <c r="E7" s="1">
        <f>IF(D7="○",VLOOKUP(C7,テキスト販売２０２１年度,2,0)*2,VLOOKUP(C7,テキスト販売２０２１年度,2,0))</f>
        <v>500</v>
      </c>
      <c r="F7" s="1">
        <v>1</v>
      </c>
      <c r="G7" s="1"/>
      <c r="H7" s="1">
        <f>(E7*F7)+IF(G7="○",500,0)</f>
        <v>500</v>
      </c>
      <c r="I7" s="1" t="s">
        <v>23</v>
      </c>
      <c r="J7" s="1"/>
      <c r="L7" s="1" t="s">
        <v>39</v>
      </c>
      <c r="M7" s="1">
        <v>500</v>
      </c>
      <c r="N7" s="1">
        <v>5</v>
      </c>
      <c r="O7" s="1">
        <v>2</v>
      </c>
      <c r="P7" s="4">
        <f t="shared" si="0"/>
        <v>3</v>
      </c>
      <c r="Q7" s="1" t="str">
        <f t="shared" si="1"/>
        <v/>
      </c>
      <c r="R7" s="1"/>
    </row>
    <row r="8" spans="1:18" x14ac:dyDescent="0.4">
      <c r="A8" s="2">
        <v>44484</v>
      </c>
      <c r="B8" s="1" t="s">
        <v>16</v>
      </c>
      <c r="C8" s="1" t="s">
        <v>38</v>
      </c>
      <c r="D8" s="1"/>
      <c r="E8" s="1">
        <f>IF(D8="○",VLOOKUP(C8,テキスト販売２０２１年度,2,0)*2,VLOOKUP(C8,テキスト販売２０２１年度,2,0))</f>
        <v>700</v>
      </c>
      <c r="F8" s="1">
        <v>1</v>
      </c>
      <c r="G8" s="1"/>
      <c r="H8" s="1">
        <f>(E8*F8)+IF(G8="○",500,0)</f>
        <v>700</v>
      </c>
      <c r="I8" s="1" t="s">
        <v>23</v>
      </c>
      <c r="J8" s="1"/>
      <c r="L8" s="1" t="s">
        <v>44</v>
      </c>
      <c r="M8" s="1">
        <v>700</v>
      </c>
      <c r="N8" s="1">
        <v>5</v>
      </c>
      <c r="O8" s="1">
        <v>1</v>
      </c>
      <c r="P8" s="4">
        <f t="shared" si="0"/>
        <v>4</v>
      </c>
      <c r="Q8" s="1" t="str">
        <f t="shared" si="1"/>
        <v/>
      </c>
      <c r="R8" s="1"/>
    </row>
    <row r="9" spans="1:18" x14ac:dyDescent="0.4">
      <c r="A9" s="2">
        <v>44489</v>
      </c>
      <c r="B9" s="1" t="s">
        <v>35</v>
      </c>
      <c r="C9" s="1" t="s">
        <v>41</v>
      </c>
      <c r="D9" s="1"/>
      <c r="E9" s="1">
        <f>IF(D9="○",VLOOKUP(C9,テキスト販売２０２１年度,2,0)*2,VLOOKUP(C9,テキスト販売２０２１年度,2,0))</f>
        <v>1500</v>
      </c>
      <c r="F9" s="1">
        <v>1</v>
      </c>
      <c r="G9" s="1"/>
      <c r="H9" s="1">
        <f>(E9*F9)+IF(G9="○",500,0)</f>
        <v>1500</v>
      </c>
      <c r="I9" s="1" t="s">
        <v>23</v>
      </c>
      <c r="J9" s="1"/>
      <c r="L9" s="1" t="s">
        <v>40</v>
      </c>
      <c r="M9" s="1">
        <v>500</v>
      </c>
      <c r="N9" s="1">
        <v>5</v>
      </c>
      <c r="O9" s="1">
        <v>2</v>
      </c>
      <c r="P9" s="4">
        <f t="shared" si="0"/>
        <v>3</v>
      </c>
      <c r="Q9" s="1" t="str">
        <f t="shared" si="1"/>
        <v/>
      </c>
      <c r="R9" s="1"/>
    </row>
    <row r="10" spans="1:18" x14ac:dyDescent="0.4">
      <c r="A10" s="2">
        <v>44489</v>
      </c>
      <c r="B10" s="1" t="s">
        <v>15</v>
      </c>
      <c r="C10" s="1" t="s">
        <v>41</v>
      </c>
      <c r="D10" s="1"/>
      <c r="E10" s="1">
        <f>IF(D10="○",VLOOKUP(C10,テキスト販売２０２１年度,2,0)*2,VLOOKUP(C10,テキスト販売２０２１年度,2,0))</f>
        <v>1500</v>
      </c>
      <c r="F10" s="1">
        <v>1</v>
      </c>
      <c r="G10" s="1"/>
      <c r="H10" s="1">
        <f>(E10*F10)+IF(G10="○",500,0)</f>
        <v>1500</v>
      </c>
      <c r="I10" s="1" t="s">
        <v>23</v>
      </c>
      <c r="J10" s="1"/>
      <c r="L10" s="1" t="s">
        <v>43</v>
      </c>
      <c r="M10" s="1">
        <v>700</v>
      </c>
      <c r="N10" s="1">
        <v>5</v>
      </c>
      <c r="O10" s="1">
        <v>2</v>
      </c>
      <c r="P10" s="4">
        <f t="shared" si="0"/>
        <v>3</v>
      </c>
      <c r="Q10" s="1" t="str">
        <f t="shared" si="1"/>
        <v/>
      </c>
      <c r="R10" s="1"/>
    </row>
    <row r="11" spans="1:18" x14ac:dyDescent="0.4">
      <c r="A11" s="2">
        <v>44491</v>
      </c>
      <c r="B11" s="1" t="s">
        <v>18</v>
      </c>
      <c r="C11" s="1" t="s">
        <v>40</v>
      </c>
      <c r="D11" s="1" t="s">
        <v>21</v>
      </c>
      <c r="E11" s="1">
        <f>IF(D11="○",VLOOKUP(C11,テキスト販売２０２１年度,2,0)*2,VLOOKUP(C11,テキスト販売２０２１年度,2,0))</f>
        <v>1000</v>
      </c>
      <c r="F11" s="1">
        <v>1</v>
      </c>
      <c r="G11" s="1"/>
      <c r="H11" s="1">
        <f>(E11*F11)+IF(G11="○",500,0)</f>
        <v>1000</v>
      </c>
      <c r="I11" s="1" t="s">
        <v>23</v>
      </c>
      <c r="J11" s="1"/>
      <c r="L11" s="1" t="s">
        <v>45</v>
      </c>
      <c r="M11" s="1">
        <v>1000</v>
      </c>
      <c r="N11" s="1">
        <v>10</v>
      </c>
      <c r="O11" s="1">
        <v>2</v>
      </c>
      <c r="P11" s="4">
        <f t="shared" si="0"/>
        <v>8</v>
      </c>
      <c r="Q11" s="1" t="str">
        <f t="shared" si="1"/>
        <v/>
      </c>
      <c r="R11" s="1" t="s">
        <v>48</v>
      </c>
    </row>
    <row r="12" spans="1:18" x14ac:dyDescent="0.4">
      <c r="A12" s="2">
        <v>44495</v>
      </c>
      <c r="B12" s="1" t="s">
        <v>12</v>
      </c>
      <c r="C12" s="1" t="s">
        <v>38</v>
      </c>
      <c r="D12" s="1"/>
      <c r="E12" s="1">
        <f>IF(D12="○",VLOOKUP(C12,テキスト販売２０２１年度,2,0)*2,VLOOKUP(C12,テキスト販売２０２１年度,2,0))</f>
        <v>700</v>
      </c>
      <c r="F12" s="1">
        <v>1</v>
      </c>
      <c r="G12" s="1"/>
      <c r="H12" s="1">
        <f>(E12*F12)+IF(G12="○",500,0)</f>
        <v>700</v>
      </c>
      <c r="I12" s="1" t="s">
        <v>22</v>
      </c>
      <c r="J12" s="1"/>
      <c r="L12" s="1" t="s">
        <v>4</v>
      </c>
      <c r="M12" s="1">
        <v>500</v>
      </c>
      <c r="N12" s="1">
        <v>5</v>
      </c>
      <c r="O12" s="4">
        <v>1</v>
      </c>
      <c r="P12" s="4">
        <f t="shared" si="0"/>
        <v>4</v>
      </c>
      <c r="Q12" s="1" t="str">
        <f t="shared" si="1"/>
        <v/>
      </c>
      <c r="R12" s="1"/>
    </row>
    <row r="13" spans="1:18" x14ac:dyDescent="0.4">
      <c r="A13" s="2">
        <v>44496</v>
      </c>
      <c r="B13" s="1" t="s">
        <v>27</v>
      </c>
      <c r="C13" s="1" t="s">
        <v>45</v>
      </c>
      <c r="D13" s="1"/>
      <c r="E13" s="1">
        <f>IF(D13="○",VLOOKUP(C13,テキスト販売２０２１年度,2,0)*2,VLOOKUP(C13,テキスト販売２０２１年度,2,0))</f>
        <v>1000</v>
      </c>
      <c r="F13" s="1">
        <v>2</v>
      </c>
      <c r="G13" s="1"/>
      <c r="H13" s="1">
        <f>(E13*F13)+IF(G13="○",500,0)</f>
        <v>2000</v>
      </c>
      <c r="I13" s="1" t="s">
        <v>22</v>
      </c>
      <c r="J13" s="1" t="s">
        <v>49</v>
      </c>
    </row>
    <row r="14" spans="1:18" x14ac:dyDescent="0.4">
      <c r="A14" s="2">
        <v>44496</v>
      </c>
      <c r="B14" s="1" t="s">
        <v>14</v>
      </c>
      <c r="C14" s="1" t="s">
        <v>37</v>
      </c>
      <c r="D14" s="1"/>
      <c r="E14" s="1">
        <f>IF(D14="○",VLOOKUP(C14,テキスト販売２０２１年度,2,0)*2,VLOOKUP(C14,テキスト販売２０２１年度,2,0))</f>
        <v>500</v>
      </c>
      <c r="F14" s="1">
        <v>1</v>
      </c>
      <c r="G14" s="1"/>
      <c r="H14" s="1">
        <f>(E14*F14)+IF(G14="○",500,0)</f>
        <v>500</v>
      </c>
      <c r="I14" s="1" t="s">
        <v>23</v>
      </c>
      <c r="J14" s="1"/>
      <c r="L14" s="5" t="str">
        <f ca="1">A1</f>
        <v>11月</v>
      </c>
      <c r="M14" s="5" t="s">
        <v>32</v>
      </c>
    </row>
    <row r="15" spans="1:18" x14ac:dyDescent="0.4">
      <c r="A15" s="2">
        <v>44496</v>
      </c>
      <c r="B15" s="1" t="s">
        <v>14</v>
      </c>
      <c r="C15" s="1" t="s">
        <v>42</v>
      </c>
      <c r="D15" s="1"/>
      <c r="E15" s="1">
        <f>IF(D15="○",VLOOKUP(C15,テキスト販売２０２１年度,2,0)*2,VLOOKUP(C15,テキスト販売２０２１年度,2,0))</f>
        <v>500</v>
      </c>
      <c r="F15" s="1">
        <v>1</v>
      </c>
      <c r="G15" s="1"/>
      <c r="H15" s="1">
        <f>(E15*F15)+IF(G15="○",500,0)</f>
        <v>500</v>
      </c>
      <c r="I15" s="1" t="s">
        <v>23</v>
      </c>
      <c r="J15" s="1"/>
      <c r="L15" s="1" t="s">
        <v>6</v>
      </c>
      <c r="M15" s="1" t="s">
        <v>7</v>
      </c>
    </row>
    <row r="16" spans="1:18" x14ac:dyDescent="0.4">
      <c r="A16" s="2">
        <v>44497</v>
      </c>
      <c r="B16" s="1" t="s">
        <v>28</v>
      </c>
      <c r="C16" s="1" t="s">
        <v>43</v>
      </c>
      <c r="D16" s="1"/>
      <c r="E16" s="1">
        <f>IF(D16="○",VLOOKUP(C16,テキスト販売２０２１年度,2,0)*2,VLOOKUP(C16,テキスト販売２０２１年度,2,0))</f>
        <v>700</v>
      </c>
      <c r="F16" s="1">
        <v>1</v>
      </c>
      <c r="G16" s="1"/>
      <c r="H16" s="1">
        <f>(E16*F16)+IF(G16="○",500,0)</f>
        <v>700</v>
      </c>
      <c r="I16" s="1" t="s">
        <v>22</v>
      </c>
      <c r="J16" s="1"/>
      <c r="L16" s="1" t="s">
        <v>41</v>
      </c>
      <c r="M16" s="1">
        <f t="shared" ref="M16:M24" si="2">SUMIF(C$3:C$100,L16,F$3:F$100)</f>
        <v>2</v>
      </c>
    </row>
    <row r="17" spans="1:13" x14ac:dyDescent="0.4">
      <c r="A17" s="2">
        <v>44497</v>
      </c>
      <c r="B17" s="1" t="s">
        <v>10</v>
      </c>
      <c r="C17" s="1" t="s">
        <v>40</v>
      </c>
      <c r="D17" s="1"/>
      <c r="E17" s="1">
        <f>IF(D17="○",VLOOKUP(C17,テキスト販売２０２１年度,2,0)*2,VLOOKUP(C17,テキスト販売２０２１年度,2,0))</f>
        <v>500</v>
      </c>
      <c r="F17" s="1">
        <v>1</v>
      </c>
      <c r="G17" s="1"/>
      <c r="H17" s="1">
        <f>(E17*F17)+IF(G17="○",500,0)</f>
        <v>500</v>
      </c>
      <c r="I17" s="1" t="s">
        <v>22</v>
      </c>
      <c r="J17" s="1"/>
      <c r="L17" s="1" t="s">
        <v>37</v>
      </c>
      <c r="M17" s="1">
        <f t="shared" si="2"/>
        <v>3</v>
      </c>
    </row>
    <row r="18" spans="1:13" x14ac:dyDescent="0.4">
      <c r="A18" s="2">
        <v>44497</v>
      </c>
      <c r="B18" s="1" t="s">
        <v>19</v>
      </c>
      <c r="C18" s="1" t="s">
        <v>43</v>
      </c>
      <c r="D18" s="1"/>
      <c r="E18" s="1">
        <f>IF(D18="○",VLOOKUP(C18,テキスト販売２０２１年度,2,0)*2,VLOOKUP(C18,テキスト販売２０２１年度,2,0))</f>
        <v>700</v>
      </c>
      <c r="F18" s="1">
        <v>1</v>
      </c>
      <c r="G18" s="1"/>
      <c r="H18" s="1">
        <f>(E18*F18)+IF(G18="○",500,0)</f>
        <v>700</v>
      </c>
      <c r="I18" s="1" t="s">
        <v>22</v>
      </c>
      <c r="J18" s="1"/>
      <c r="L18" s="1" t="s">
        <v>42</v>
      </c>
      <c r="M18" s="1">
        <f t="shared" si="2"/>
        <v>1</v>
      </c>
    </row>
    <row r="19" spans="1:13" x14ac:dyDescent="0.4">
      <c r="A19" s="3"/>
      <c r="B19" s="1"/>
      <c r="C19" s="1"/>
      <c r="D19" s="1"/>
      <c r="E19" s="1"/>
      <c r="F19" s="1"/>
      <c r="G19" s="1"/>
      <c r="H19" s="1"/>
      <c r="I19" s="1"/>
      <c r="J19" s="1"/>
      <c r="L19" s="1" t="s">
        <v>38</v>
      </c>
      <c r="M19" s="1">
        <f t="shared" si="2"/>
        <v>2</v>
      </c>
    </row>
    <row r="20" spans="1:13" x14ac:dyDescent="0.4">
      <c r="A20" s="3"/>
      <c r="B20" s="1"/>
      <c r="C20" s="1"/>
      <c r="D20" s="1"/>
      <c r="E20" s="1"/>
      <c r="F20" s="1"/>
      <c r="G20" s="1"/>
      <c r="H20" s="1"/>
      <c r="I20" s="1"/>
      <c r="J20" s="1"/>
      <c r="L20" s="1" t="s">
        <v>39</v>
      </c>
      <c r="M20" s="1">
        <f t="shared" si="2"/>
        <v>2</v>
      </c>
    </row>
    <row r="21" spans="1:13" x14ac:dyDescent="0.4">
      <c r="A21" s="3"/>
      <c r="B21" s="1"/>
      <c r="C21" s="1"/>
      <c r="D21" s="1"/>
      <c r="E21" s="1"/>
      <c r="F21" s="1"/>
      <c r="G21" s="1"/>
      <c r="H21" s="1"/>
      <c r="I21" s="1"/>
      <c r="J21" s="1"/>
      <c r="L21" s="1" t="s">
        <v>44</v>
      </c>
      <c r="M21" s="1">
        <f t="shared" si="2"/>
        <v>1</v>
      </c>
    </row>
    <row r="22" spans="1:13" x14ac:dyDescent="0.4">
      <c r="A22" s="3"/>
      <c r="B22" s="1"/>
      <c r="C22" s="1"/>
      <c r="D22" s="1"/>
      <c r="E22" s="1"/>
      <c r="F22" s="1"/>
      <c r="G22" s="1"/>
      <c r="H22" s="1"/>
      <c r="I22" s="1"/>
      <c r="J22" s="1"/>
      <c r="L22" s="1" t="s">
        <v>40</v>
      </c>
      <c r="M22" s="1">
        <f t="shared" si="2"/>
        <v>2</v>
      </c>
    </row>
    <row r="23" spans="1:13" x14ac:dyDescent="0.4">
      <c r="A23" s="1"/>
      <c r="B23" s="1"/>
      <c r="C23" s="1"/>
      <c r="D23" s="1"/>
      <c r="E23" s="1"/>
      <c r="F23" s="1"/>
      <c r="G23" s="1"/>
      <c r="H23" s="1"/>
      <c r="I23" s="1"/>
      <c r="J23" s="1"/>
      <c r="L23" s="1" t="s">
        <v>43</v>
      </c>
      <c r="M23" s="1">
        <f t="shared" si="2"/>
        <v>2</v>
      </c>
    </row>
    <row r="24" spans="1:13" x14ac:dyDescent="0.4">
      <c r="A24" s="1"/>
      <c r="B24" s="1"/>
      <c r="C24" s="1"/>
      <c r="D24" s="1"/>
      <c r="E24" s="1"/>
      <c r="F24" s="1"/>
      <c r="G24" s="1"/>
      <c r="H24" s="1"/>
      <c r="I24" s="1"/>
      <c r="J24" s="1"/>
      <c r="L24" s="1" t="s">
        <v>45</v>
      </c>
      <c r="M24" s="1">
        <f t="shared" si="2"/>
        <v>2</v>
      </c>
    </row>
    <row r="25" spans="1:13" x14ac:dyDescent="0.4">
      <c r="A25" s="1"/>
      <c r="B25" s="1"/>
      <c r="C25" s="1"/>
      <c r="D25" s="1"/>
      <c r="E25" s="1"/>
      <c r="F25" s="1"/>
      <c r="G25" s="1"/>
      <c r="H25" s="1"/>
      <c r="I25" s="1"/>
      <c r="J25" s="1"/>
      <c r="L25" s="1" t="s">
        <v>4</v>
      </c>
      <c r="M25" s="1">
        <f>COUNTIF(G$3:G$100,"○")</f>
        <v>1</v>
      </c>
    </row>
    <row r="26" spans="1:13" x14ac:dyDescent="0.4">
      <c r="A26" s="1"/>
      <c r="B26" s="1"/>
      <c r="C26" s="1"/>
      <c r="D26" s="1"/>
      <c r="E26" s="1"/>
      <c r="F26" s="1"/>
      <c r="G26" s="1"/>
      <c r="H26" s="1"/>
      <c r="I26" s="1"/>
      <c r="J26" s="1"/>
      <c r="L26" s="1" t="s">
        <v>33</v>
      </c>
      <c r="M26" s="1">
        <f>SUM(M16:M25)</f>
        <v>18</v>
      </c>
    </row>
    <row r="27" spans="1:13" x14ac:dyDescent="0.4">
      <c r="A27" s="1"/>
      <c r="B27" s="1"/>
      <c r="C27" s="1"/>
      <c r="D27" s="1"/>
      <c r="E27" s="1"/>
      <c r="F27" s="1"/>
      <c r="G27" s="1"/>
      <c r="H27" s="1"/>
      <c r="I27" s="1"/>
      <c r="J27" s="1"/>
      <c r="L27" s="1" t="s">
        <v>34</v>
      </c>
      <c r="M27" s="1">
        <f>M26-M25</f>
        <v>17</v>
      </c>
    </row>
    <row r="28" spans="1:13" x14ac:dyDescent="0.4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3" x14ac:dyDescent="0.4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3" x14ac:dyDescent="0.4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3" x14ac:dyDescent="0.4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3" x14ac:dyDescent="0.4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4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4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4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4">
      <c r="A36" s="3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4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4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4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4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4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4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4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4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4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4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4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4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4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4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4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4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4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4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4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4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4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4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4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4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4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4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4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4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4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4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4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4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4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4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4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4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4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4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4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4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4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4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4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4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4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4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4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4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4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4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4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4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4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4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4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4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4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4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4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4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4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4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4">
      <c r="A99" s="6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4">
      <c r="A100" s="1"/>
      <c r="B100" s="1"/>
      <c r="C100" s="1"/>
      <c r="D100" s="1"/>
      <c r="E100" s="1"/>
      <c r="F100" s="1"/>
      <c r="G100" s="1"/>
      <c r="H100" s="1"/>
      <c r="I100" s="1"/>
      <c r="J100" s="1"/>
    </row>
  </sheetData>
  <sortState xmlns:xlrd2="http://schemas.microsoft.com/office/spreadsheetml/2017/richdata2" ref="A3:J18">
    <sortCondition ref="A3:A18"/>
  </sortState>
  <mergeCells count="2">
    <mergeCell ref="B1:J1"/>
    <mergeCell ref="L1:R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テキスト販売２０２１年度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kunreni11</dc:creator>
  <cp:lastModifiedBy>kunreni11</cp:lastModifiedBy>
  <cp:lastPrinted>2021-09-29T08:48:45Z</cp:lastPrinted>
  <dcterms:created xsi:type="dcterms:W3CDTF">2021-04-01T08:15:11Z</dcterms:created>
  <dcterms:modified xsi:type="dcterms:W3CDTF">2021-11-22T01:54:27Z</dcterms:modified>
</cp:coreProperties>
</file>