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19440" windowHeight="15000"/>
  </bookViews>
  <sheets>
    <sheet name="課題1" sheetId="13" r:id="rId1"/>
    <sheet name="課題2" sheetId="7" r:id="rId2"/>
    <sheet name="課題3" sheetId="3" r:id="rId3"/>
    <sheet name="Sheet1" sheetId="16" state="hidden" r:id="rId4"/>
    <sheet name="Sheet2" sheetId="17" state="hidden" r:id="rId5"/>
    <sheet name="課題1解答" sheetId="6" state="hidden" r:id="rId6"/>
    <sheet name="課題2解答" sheetId="14" state="hidden" r:id="rId7"/>
    <sheet name="課題3解答" sheetId="15" state="hidden" r:id="rId8"/>
    <sheet name="マスター_店名・単価・原価表" sheetId="12" r:id="rId9"/>
  </sheets>
  <definedNames>
    <definedName name="_xlnm._FilterDatabase" localSheetId="0" hidden="1">課題1!$C$1:$F$31</definedName>
    <definedName name="_xlnm._FilterDatabase" localSheetId="5" hidden="1">課題1解答!$C$1:$F$31</definedName>
  </definedNames>
  <calcPr calcId="162913"/>
  <pivotCaches>
    <pivotCache cacheId="0" r:id="rId10"/>
  </pivotCaches>
</workbook>
</file>

<file path=xl/calcChain.xml><?xml version="1.0" encoding="utf-8"?>
<calcChain xmlns="http://schemas.openxmlformats.org/spreadsheetml/2006/main">
  <c r="B11" i="15" l="1"/>
  <c r="C5" i="15" s="1"/>
  <c r="D11" i="15"/>
  <c r="D5" i="15"/>
  <c r="D6" i="15"/>
  <c r="D7" i="15"/>
  <c r="D8" i="15"/>
  <c r="D9" i="15"/>
  <c r="D10" i="15"/>
  <c r="D4" i="15"/>
  <c r="C10" i="14"/>
  <c r="F35" i="14"/>
  <c r="F34" i="14"/>
  <c r="F3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13" i="14"/>
  <c r="G32" i="6"/>
  <c r="E3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F3" i="6"/>
  <c r="G3" i="6"/>
  <c r="F4" i="6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G2" i="6"/>
  <c r="F2" i="6"/>
  <c r="C2" i="6"/>
  <c r="B11" i="3"/>
  <c r="C4" i="15" l="1"/>
  <c r="C10" i="15"/>
  <c r="C8" i="15"/>
  <c r="C6" i="15"/>
  <c r="C9" i="15"/>
  <c r="C7" i="15"/>
</calcChain>
</file>

<file path=xl/sharedStrings.xml><?xml version="1.0" encoding="utf-8"?>
<sst xmlns="http://schemas.openxmlformats.org/spreadsheetml/2006/main" count="202" uniqueCount="62">
  <si>
    <t>商品名</t>
  </si>
  <si>
    <t>数量</t>
  </si>
  <si>
    <t>日付</t>
    <rPh sb="0" eb="2">
      <t>ヒヅケ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</si>
  <si>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</si>
  <si>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</si>
  <si>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御中</t>
    <rPh sb="0" eb="2">
      <t>オンチュウ</t>
    </rPh>
    <phoneticPr fontId="2"/>
  </si>
  <si>
    <t>商品名</t>
    <rPh sb="0" eb="3">
      <t>ショウヒンメイ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</si>
  <si>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</si>
  <si>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</si>
  <si>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</si>
  <si>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コード</t>
    <phoneticPr fontId="2"/>
  </si>
  <si>
    <t>店コード</t>
    <rPh sb="0" eb="1">
      <t>ミセ</t>
    </rPh>
    <phoneticPr fontId="2"/>
  </si>
  <si>
    <t>店名</t>
    <rPh sb="0" eb="2">
      <t>テンメイ</t>
    </rPh>
    <phoneticPr fontId="2"/>
  </si>
  <si>
    <t>店名</t>
    <rPh sb="0" eb="1">
      <t>ミセ</t>
    </rPh>
    <rPh sb="1" eb="2">
      <t>メイ</t>
    </rPh>
    <phoneticPr fontId="2"/>
  </si>
  <si>
    <t>原価率</t>
    <rPh sb="0" eb="2">
      <t>ゲンカ</t>
    </rPh>
    <rPh sb="2" eb="3">
      <t>リツ</t>
    </rPh>
    <phoneticPr fontId="2"/>
  </si>
  <si>
    <t>粗利益（円）</t>
    <rPh sb="0" eb="3">
      <t>アラリエキ</t>
    </rPh>
    <rPh sb="4" eb="5">
      <t>エン</t>
    </rPh>
    <phoneticPr fontId="2"/>
  </si>
  <si>
    <t>売上金額</t>
    <rPh sb="0" eb="2">
      <t>ウリアゲ</t>
    </rPh>
    <rPh sb="2" eb="4">
      <t>キンガク</t>
    </rPh>
    <phoneticPr fontId="2"/>
  </si>
  <si>
    <t>あわ商店</t>
    <rPh sb="2" eb="4">
      <t>ショウテン</t>
    </rPh>
    <phoneticPr fontId="2"/>
  </si>
  <si>
    <t>池田菓子店</t>
    <rPh sb="0" eb="2">
      <t>イケダ</t>
    </rPh>
    <rPh sb="2" eb="5">
      <t>カシテン</t>
    </rPh>
    <phoneticPr fontId="2"/>
  </si>
  <si>
    <t>えがおキッチン</t>
    <phoneticPr fontId="2"/>
  </si>
  <si>
    <t>藍染工房</t>
    <rPh sb="0" eb="2">
      <t>アイゾメ</t>
    </rPh>
    <rPh sb="2" eb="4">
      <t>コウボウ</t>
    </rPh>
    <phoneticPr fontId="2"/>
  </si>
  <si>
    <t>さつま芋マフィン</t>
    <rPh sb="3" eb="4">
      <t>イモ</t>
    </rPh>
    <phoneticPr fontId="2"/>
  </si>
  <si>
    <t>阿波ういろう</t>
    <rPh sb="0" eb="2">
      <t>アワ</t>
    </rPh>
    <phoneticPr fontId="2"/>
  </si>
  <si>
    <t>大福</t>
    <rPh sb="0" eb="2">
      <t>ダイフク</t>
    </rPh>
    <phoneticPr fontId="2"/>
  </si>
  <si>
    <t>和三盆詰合せ</t>
    <rPh sb="0" eb="3">
      <t>ワサンボン</t>
    </rPh>
    <rPh sb="3" eb="5">
      <t>ツメアワ</t>
    </rPh>
    <phoneticPr fontId="2"/>
  </si>
  <si>
    <t>ロールケーキ</t>
  </si>
  <si>
    <t>請　求　書</t>
    <rPh sb="0" eb="1">
      <t>ショウ</t>
    </rPh>
    <rPh sb="2" eb="3">
      <t>モトム</t>
    </rPh>
    <rPh sb="4" eb="5">
      <t>ショ</t>
    </rPh>
    <phoneticPr fontId="2"/>
  </si>
  <si>
    <t>さくら商店株式会社</t>
    <rPh sb="3" eb="5">
      <t>ショウテン</t>
    </rPh>
    <rPh sb="5" eb="9">
      <t>カブシキガイシャ</t>
    </rPh>
    <phoneticPr fontId="2"/>
  </si>
  <si>
    <t>小計</t>
    <rPh sb="0" eb="2">
      <t>ショウケイ</t>
    </rPh>
    <phoneticPr fontId="2"/>
  </si>
  <si>
    <t>藍パスタ</t>
    <rPh sb="0" eb="1">
      <t>アイ</t>
    </rPh>
    <phoneticPr fontId="2"/>
  </si>
  <si>
    <t>徳島ラーメンセット</t>
  </si>
  <si>
    <t>消費税 8%</t>
    <rPh sb="0" eb="3">
      <t>ショウヒゼイ</t>
    </rPh>
    <phoneticPr fontId="2"/>
  </si>
  <si>
    <t>3月売上金額</t>
    <rPh sb="1" eb="2">
      <t>ガツ</t>
    </rPh>
    <rPh sb="2" eb="4">
      <t>ウリアゲ</t>
    </rPh>
    <rPh sb="4" eb="6">
      <t>キンガク</t>
    </rPh>
    <phoneticPr fontId="2"/>
  </si>
  <si>
    <t>TEL 088-000-1111　FAX 088-000-1112</t>
    <phoneticPr fontId="2"/>
  </si>
  <si>
    <t>〒 770-0000　徳島県徳島市○一番地</t>
    <phoneticPr fontId="2"/>
  </si>
  <si>
    <t>いつも、ありがとうございます。</t>
    <phoneticPr fontId="2"/>
  </si>
  <si>
    <t>下記の金額を、ご請求させて頂きます。</t>
    <rPh sb="3" eb="5">
      <t>キンガク</t>
    </rPh>
    <rPh sb="13" eb="14">
      <t>イタダ</t>
    </rPh>
    <phoneticPr fontId="2"/>
  </si>
  <si>
    <t>ご確認を、宜しくお願い致します。</t>
    <rPh sb="1" eb="3">
      <t>カクニン</t>
    </rPh>
    <rPh sb="5" eb="6">
      <t>ヨロ</t>
    </rPh>
    <phoneticPr fontId="2"/>
  </si>
  <si>
    <t>登録番号　T1234567890001</t>
    <rPh sb="0" eb="2">
      <t>トウロク</t>
    </rPh>
    <rPh sb="2" eb="4">
      <t>バンゴウ</t>
    </rPh>
    <phoneticPr fontId="2"/>
  </si>
  <si>
    <t>さつま芋マフィン</t>
    <phoneticPr fontId="2"/>
  </si>
  <si>
    <t>ロールケーキ</t>
    <phoneticPr fontId="2"/>
  </si>
  <si>
    <t>阿波ういろう</t>
    <rPh sb="0" eb="2">
      <t>アワ</t>
    </rPh>
    <phoneticPr fontId="2"/>
  </si>
  <si>
    <t>大福</t>
    <phoneticPr fontId="2"/>
  </si>
  <si>
    <t>徳島ラーメンセット</t>
    <phoneticPr fontId="2"/>
  </si>
  <si>
    <t>和三盆詰合せ</t>
    <rPh sb="3" eb="5">
      <t>ツメアワ</t>
    </rPh>
    <phoneticPr fontId="2"/>
  </si>
  <si>
    <t>藍パスタ</t>
    <rPh sb="0" eb="1">
      <t>アイ</t>
    </rPh>
    <phoneticPr fontId="2"/>
  </si>
  <si>
    <t>構成比(%)</t>
    <rPh sb="0" eb="3">
      <t>コウセイヒ</t>
    </rPh>
    <rPh sb="2" eb="3">
      <t>ヒ</t>
    </rPh>
    <phoneticPr fontId="2"/>
  </si>
  <si>
    <t>合計</t>
    <rPh sb="0" eb="2">
      <t>ゴウケイ</t>
    </rPh>
    <phoneticPr fontId="2"/>
  </si>
  <si>
    <t>店名</t>
  </si>
  <si>
    <t>行ラベル</t>
  </si>
  <si>
    <t>さつま芋マフィン</t>
  </si>
  <si>
    <t>阿波ういろう</t>
  </si>
  <si>
    <t>大福</t>
  </si>
  <si>
    <t>藍パスタ</t>
  </si>
  <si>
    <t>和三盆詰合せ</t>
  </si>
  <si>
    <t>総計</t>
  </si>
  <si>
    <t>合計 / 数量</t>
  </si>
  <si>
    <t>池田菓子店</t>
  </si>
  <si>
    <t>日付</t>
  </si>
  <si>
    <t>単価</t>
  </si>
  <si>
    <t>池田菓子店</t>
    <phoneticPr fontId="2"/>
  </si>
  <si>
    <t>合計 / 売上金額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</si>
</sst>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yyyy/&quot;3&quot;/d"/>
    <numFmt numFmtId="178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2" applyFont="1">
      <alignment vertical="center"/>
    </xf>
    <xf numFmtId="176" fontId="0" fillId="0" borderId="1" xfId="0" applyNumberFormat="1" applyBorder="1">
      <alignment vertical="center"/>
    </xf>
    <xf numFmtId="38" fontId="0" fillId="0" borderId="1" xfId="2" applyFont="1" applyBorder="1">
      <alignment vertical="center"/>
    </xf>
    <xf numFmtId="0" fontId="3" fillId="0" borderId="2" xfId="0" applyFont="1" applyBorder="1">
      <alignment vertical="center"/>
    </xf>
    <xf numFmtId="38" fontId="0" fillId="0" borderId="1" xfId="2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7" xfId="2" applyFont="1" applyFill="1" applyBorder="1">
      <alignment vertical="center"/>
    </xf>
    <xf numFmtId="38" fontId="0" fillId="0" borderId="5" xfId="2" applyFont="1" applyFill="1" applyBorder="1">
      <alignment vertical="center"/>
    </xf>
    <xf numFmtId="38" fontId="0" fillId="0" borderId="10" xfId="2" applyFont="1" applyFill="1" applyBorder="1">
      <alignment vertical="center"/>
    </xf>
    <xf numFmtId="9" fontId="0" fillId="0" borderId="1" xfId="1" applyFont="1" applyBorder="1">
      <alignment vertical="center"/>
    </xf>
    <xf numFmtId="38" fontId="0" fillId="0" borderId="8" xfId="2" applyFont="1" applyBorder="1">
      <alignment vertical="center"/>
    </xf>
    <xf numFmtId="38" fontId="0" fillId="0" borderId="6" xfId="2" applyFont="1" applyBorder="1">
      <alignment vertical="center"/>
    </xf>
    <xf numFmtId="38" fontId="0" fillId="0" borderId="0" xfId="2" applyFont="1" applyBorder="1">
      <alignment vertical="center"/>
    </xf>
    <xf numFmtId="0" fontId="0" fillId="0" borderId="1" xfId="2" applyNumberFormat="1" applyFon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38" fontId="0" fillId="0" borderId="4" xfId="2" applyFont="1" applyBorder="1">
      <alignment vertical="center"/>
    </xf>
    <xf numFmtId="38" fontId="0" fillId="0" borderId="7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9" xfId="2" applyFont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0" borderId="0" xfId="0" applyFont="1">
      <alignment vertical="center"/>
    </xf>
    <xf numFmtId="38" fontId="0" fillId="0" borderId="18" xfId="2" applyFont="1" applyFill="1" applyBorder="1" applyAlignment="1">
      <alignment horizontal="right" vertical="center"/>
    </xf>
    <xf numFmtId="0" fontId="0" fillId="0" borderId="6" xfId="2" applyNumberFormat="1" applyFont="1" applyBorder="1">
      <alignment vertical="center"/>
    </xf>
    <xf numFmtId="0" fontId="0" fillId="0" borderId="0" xfId="2" applyNumberFormat="1" applyFont="1" applyBorder="1">
      <alignment vertical="center"/>
    </xf>
    <xf numFmtId="0" fontId="0" fillId="0" borderId="3" xfId="2" applyNumberFormat="1" applyFont="1" applyBorder="1" applyAlignment="1">
      <alignment horizontal="center" vertical="center"/>
    </xf>
    <xf numFmtId="0" fontId="0" fillId="0" borderId="7" xfId="2" applyNumberFormat="1" applyFont="1" applyBorder="1" applyAlignment="1">
      <alignment horizontal="center" vertical="center"/>
    </xf>
    <xf numFmtId="0" fontId="0" fillId="0" borderId="5" xfId="2" applyNumberFormat="1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38" fontId="0" fillId="0" borderId="21" xfId="2" applyFon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38" fontId="0" fillId="0" borderId="0" xfId="0" applyNumberFormat="1">
      <alignment vertical="center"/>
    </xf>
    <xf numFmtId="31" fontId="0" fillId="0" borderId="17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3" xfId="2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38" fontId="0" fillId="0" borderId="23" xfId="2" applyFont="1" applyBorder="1">
      <alignment vertical="center"/>
    </xf>
    <xf numFmtId="38" fontId="3" fillId="0" borderId="2" xfId="2" applyFont="1" applyBorder="1">
      <alignment vertical="center"/>
    </xf>
    <xf numFmtId="38" fontId="0" fillId="0" borderId="11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38" fontId="0" fillId="0" borderId="12" xfId="2" applyFont="1" applyBorder="1" applyAlignment="1">
      <alignment horizontal="right" vertical="center"/>
    </xf>
    <xf numFmtId="38" fontId="0" fillId="0" borderId="8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38" fontId="0" fillId="0" borderId="19" xfId="2" applyFont="1" applyBorder="1" applyAlignment="1">
      <alignment horizontal="right" vertical="center"/>
    </xf>
    <xf numFmtId="178" fontId="0" fillId="0" borderId="11" xfId="2" applyNumberFormat="1" applyFont="1" applyBorder="1" applyAlignment="1">
      <alignment horizontal="right" vertical="center"/>
    </xf>
    <xf numFmtId="178" fontId="0" fillId="0" borderId="1" xfId="2" applyNumberFormat="1" applyFont="1" applyBorder="1" applyAlignment="1">
      <alignment horizontal="right" vertical="center"/>
    </xf>
    <xf numFmtId="178" fontId="0" fillId="0" borderId="6" xfId="2" applyNumberFormat="1" applyFont="1" applyBorder="1" applyAlignment="1">
      <alignment horizontal="right" vertical="center"/>
    </xf>
    <xf numFmtId="0" fontId="0" fillId="0" borderId="11" xfId="2" applyNumberFormat="1" applyFont="1" applyBorder="1" applyAlignment="1">
      <alignment horizontal="right" vertical="center"/>
    </xf>
    <xf numFmtId="0" fontId="0" fillId="0" borderId="1" xfId="2" applyNumberFormat="1" applyFont="1" applyBorder="1" applyAlignment="1">
      <alignment horizontal="right" vertical="center"/>
    </xf>
    <xf numFmtId="0" fontId="0" fillId="0" borderId="6" xfId="2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3" fillId="0" borderId="2" xfId="0" applyNumberFormat="1" applyFont="1" applyBorder="1">
      <alignment vertical="center"/>
    </xf>
    <xf numFmtId="0" fontId="0" fillId="0" borderId="11" xfId="2" applyNumberFormat="1" applyFont="1" applyBorder="1">
      <alignment vertical="center"/>
    </xf>
    <xf numFmtId="0" fontId="0" fillId="0" borderId="12" xfId="2" applyNumberFormat="1" applyFont="1" applyBorder="1">
      <alignment vertical="center"/>
    </xf>
    <xf numFmtId="0" fontId="0" fillId="0" borderId="8" xfId="2" applyNumberFormat="1" applyFont="1" applyBorder="1">
      <alignment vertical="center"/>
    </xf>
    <xf numFmtId="0" fontId="0" fillId="0" borderId="16" xfId="2" applyNumberFormat="1" applyFont="1" applyBorder="1">
      <alignment vertical="center"/>
    </xf>
    <xf numFmtId="0" fontId="0" fillId="0" borderId="4" xfId="2" applyNumberFormat="1" applyFont="1" applyBorder="1">
      <alignment vertical="center"/>
    </xf>
    <xf numFmtId="0" fontId="0" fillId="0" borderId="9" xfId="2" applyNumberFormat="1" applyFont="1" applyBorder="1">
      <alignment vertical="center"/>
    </xf>
    <xf numFmtId="0" fontId="8" fillId="0" borderId="17" xfId="0" applyFont="1" applyBorder="1">
      <alignment vertical="center"/>
    </xf>
    <xf numFmtId="0" fontId="6" fillId="0" borderId="2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ja-JP" sz="1400" b="0" i="0" u="none" strike="noStrike" baseline="0">
                <a:effectLst/>
              </a:rPr>
              <a:t>月商品別分析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253937007874022E-2"/>
          <c:y val="0.17685185185185184"/>
          <c:w val="0.89175240594925642"/>
          <c:h val="0.44335593467483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課題3解答!$B$3</c:f>
              <c:strCache>
                <c:ptCount val="1"/>
                <c:pt idx="0">
                  <c:v>3月売上金額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0.17916666666666667"/>
                  <c:y val="0.12962962962962962"/>
                </c:manualLayout>
              </c:layout>
              <c:numFmt formatCode="#,##0.0_);[Red]\(#,##0.0\)" sourceLinked="0"/>
              <c:spPr>
                <a:solidFill>
                  <a:srgbClr val="FFC000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662467191601051"/>
                      <c:h val="0.199266914552347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ACA-4852-B67E-64B19645285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課題3解答!$A$4:$A$10</c:f>
              <c:strCache>
                <c:ptCount val="7"/>
                <c:pt idx="0">
                  <c:v>さつま芋マフィン</c:v>
                </c:pt>
                <c:pt idx="1">
                  <c:v>阿波ういろう</c:v>
                </c:pt>
                <c:pt idx="2">
                  <c:v>大福</c:v>
                </c:pt>
                <c:pt idx="3">
                  <c:v>徳島ラーメンセット</c:v>
                </c:pt>
                <c:pt idx="4">
                  <c:v>ロールケーキ</c:v>
                </c:pt>
                <c:pt idx="5">
                  <c:v>藍パスタ</c:v>
                </c:pt>
                <c:pt idx="6">
                  <c:v>和三盆詰合せ</c:v>
                </c:pt>
              </c:strCache>
            </c:strRef>
          </c:cat>
          <c:val>
            <c:numRef>
              <c:f>課題3解答!$B$4:$B$10</c:f>
              <c:numCache>
                <c:formatCode>#,##0_);[Red]\(#,##0\)</c:formatCode>
                <c:ptCount val="7"/>
                <c:pt idx="0">
                  <c:v>38480</c:v>
                </c:pt>
                <c:pt idx="1">
                  <c:v>7350</c:v>
                </c:pt>
                <c:pt idx="2">
                  <c:v>11270</c:v>
                </c:pt>
                <c:pt idx="3">
                  <c:v>55500</c:v>
                </c:pt>
                <c:pt idx="4">
                  <c:v>43200</c:v>
                </c:pt>
                <c:pt idx="5">
                  <c:v>9360</c:v>
                </c:pt>
                <c:pt idx="6">
                  <c:v>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A-4852-B67E-64B19645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6200"/>
        <c:axId val="389894760"/>
      </c:barChart>
      <c:lineChart>
        <c:grouping val="standard"/>
        <c:varyColors val="0"/>
        <c:ser>
          <c:idx val="1"/>
          <c:order val="1"/>
          <c:tx>
            <c:strRef>
              <c:f>課題3解答!$D$3</c:f>
              <c:strCache>
                <c:ptCount val="1"/>
                <c:pt idx="0">
                  <c:v>粗利益（円）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課題3解答!$A$4:$A$10</c:f>
              <c:strCache>
                <c:ptCount val="7"/>
                <c:pt idx="0">
                  <c:v>さつま芋マフィン</c:v>
                </c:pt>
                <c:pt idx="1">
                  <c:v>阿波ういろう</c:v>
                </c:pt>
                <c:pt idx="2">
                  <c:v>大福</c:v>
                </c:pt>
                <c:pt idx="3">
                  <c:v>徳島ラーメンセット</c:v>
                </c:pt>
                <c:pt idx="4">
                  <c:v>ロールケーキ</c:v>
                </c:pt>
                <c:pt idx="5">
                  <c:v>藍パスタ</c:v>
                </c:pt>
                <c:pt idx="6">
                  <c:v>和三盆詰合せ</c:v>
                </c:pt>
              </c:strCache>
            </c:strRef>
          </c:cat>
          <c:val>
            <c:numRef>
              <c:f>課題3解答!$D$4:$D$10</c:f>
              <c:numCache>
                <c:formatCode>#,##0_);[Red]\(#,##0\)</c:formatCode>
                <c:ptCount val="7"/>
                <c:pt idx="0">
                  <c:v>32708</c:v>
                </c:pt>
                <c:pt idx="1">
                  <c:v>5292</c:v>
                </c:pt>
                <c:pt idx="2">
                  <c:v>10143</c:v>
                </c:pt>
                <c:pt idx="3">
                  <c:v>24974.999999999996</c:v>
                </c:pt>
                <c:pt idx="4">
                  <c:v>28080</c:v>
                </c:pt>
                <c:pt idx="5">
                  <c:v>3276</c:v>
                </c:pt>
                <c:pt idx="6">
                  <c:v>2520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A-4852-B67E-64B19645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96200"/>
        <c:axId val="389894760"/>
      </c:lineChart>
      <c:catAx>
        <c:axId val="38989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894760"/>
        <c:crosses val="autoZero"/>
        <c:auto val="1"/>
        <c:lblAlgn val="ctr"/>
        <c:lblOffset val="100"/>
        <c:noMultiLvlLbl val="0"/>
      </c:catAx>
      <c:valAx>
        <c:axId val="38989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u="none" strike="noStrike" baseline="0">
                    <a:effectLst/>
                  </a:rPr>
                  <a:t>単位：千円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0555555555555555E-2"/>
              <c:y val="3.51038932633420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89620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商品別構成比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16594042249574"/>
          <c:y val="0.16206066918594142"/>
          <c:w val="0.64825064342685323"/>
          <c:h val="0.78207679074074299"/>
        </c:manualLayout>
      </c:layout>
      <c:pieChart>
        <c:varyColors val="1"/>
        <c:ser>
          <c:idx val="0"/>
          <c:order val="0"/>
          <c:tx>
            <c:strRef>
              <c:f>課題3解答!$C$3</c:f>
              <c:strCache>
                <c:ptCount val="1"/>
                <c:pt idx="0">
                  <c:v>構成比(%)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80-4D58-AF72-5F36491590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66C-4FC7-AF74-8E70509399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80-4D58-AF72-5F36491590F6}"/>
              </c:ext>
            </c:extLst>
          </c:dPt>
          <c:dPt>
            <c:idx val="3"/>
            <c:bubble3D val="0"/>
            <c:explosion val="1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C-4FC7-AF74-8E70509399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80-4D58-AF72-5F36491590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66C-4FC7-AF74-8E70509399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C-4FC7-AF74-8E70509399EA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66C-4FC7-AF74-8E70509399EA}"/>
                </c:ext>
              </c:extLst>
            </c:dLbl>
            <c:dLbl>
              <c:idx val="5"/>
              <c:layout>
                <c:manualLayout>
                  <c:x val="-0.11592819101495808"/>
                  <c:y val="0.16880472997317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6C-4FC7-AF74-8E70509399EA}"/>
                </c:ext>
              </c:extLst>
            </c:dLbl>
            <c:dLbl>
              <c:idx val="6"/>
              <c:layout>
                <c:manualLayout>
                  <c:x val="-0.17955762811201997"/>
                  <c:y val="6.3445573458829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6C-4FC7-AF74-8E70509399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課題3解答!$A$4:$A$10</c:f>
              <c:strCache>
                <c:ptCount val="7"/>
                <c:pt idx="0">
                  <c:v>さつま芋マフィン</c:v>
                </c:pt>
                <c:pt idx="1">
                  <c:v>阿波ういろう</c:v>
                </c:pt>
                <c:pt idx="2">
                  <c:v>大福</c:v>
                </c:pt>
                <c:pt idx="3">
                  <c:v>徳島ラーメンセット</c:v>
                </c:pt>
                <c:pt idx="4">
                  <c:v>ロールケーキ</c:v>
                </c:pt>
                <c:pt idx="5">
                  <c:v>藍パスタ</c:v>
                </c:pt>
                <c:pt idx="6">
                  <c:v>和三盆詰合せ</c:v>
                </c:pt>
              </c:strCache>
            </c:strRef>
          </c:cat>
          <c:val>
            <c:numRef>
              <c:f>課題3解答!$C$4:$C$10</c:f>
              <c:numCache>
                <c:formatCode>#,##0.0;[Red]\-#,##0.0</c:formatCode>
                <c:ptCount val="7"/>
                <c:pt idx="0">
                  <c:v>21.647164716471647</c:v>
                </c:pt>
                <c:pt idx="1">
                  <c:v>4.1347884788478844</c:v>
                </c:pt>
                <c:pt idx="2">
                  <c:v>6.34000900090009</c:v>
                </c:pt>
                <c:pt idx="3">
                  <c:v>31.221872187218725</c:v>
                </c:pt>
                <c:pt idx="4">
                  <c:v>24.302430243024304</c:v>
                </c:pt>
                <c:pt idx="5">
                  <c:v>5.2655265526552659</c:v>
                </c:pt>
                <c:pt idx="6">
                  <c:v>7.0882088208820884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C-4FC7-AF74-8E70509399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23812</xdr:rowOff>
    </xdr:from>
    <xdr:to>
      <xdr:col>3</xdr:col>
      <xdr:colOff>619125</xdr:colOff>
      <xdr:row>28</xdr:row>
      <xdr:rowOff>23812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511BE0-E98F-E53D-0934-C6347CABE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166687</xdr:rowOff>
    </xdr:from>
    <xdr:to>
      <xdr:col>2</xdr:col>
      <xdr:colOff>971550</xdr:colOff>
      <xdr:row>47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B06391D-0BBD-FDA8-4635-E788EA519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311.510197685187" createdVersion="8" refreshedVersion="8" minRefreshableVersion="3" recordCount="30">
  <cacheSource type="worksheet">
    <worksheetSource ref="A1:G31" sheet="課題1解答"/>
  </cacheSource>
  <cacheFields count="7">
    <cacheField name="日付" numFmtId="177">
      <sharedItems containsSemiMixedTypes="0" containsNonDate="0" containsDate="1" containsString="0" minDate="2024-03-01T00:00:00" maxDate="2024-03-31T00:00:00" count="17">
        <d v="2024-03-01T00:00:00"/>
        <d v="2024-03-02T00:00:00"/>
        <d v="2024-03-04T00:00:00"/>
        <d v="2024-03-05T00:00:00"/>
        <d v="2024-03-06T00:00:00"/>
        <d v="2024-03-07T00:00:00"/>
        <d v="2024-03-13T00:00:00"/>
        <d v="2024-03-15T00:00:00"/>
        <d v="2024-03-18T00:00:00"/>
        <d v="2024-03-19T00:00:00"/>
        <d v="2024-03-21T00:00:00"/>
        <d v="2024-03-22T00:00:00"/>
        <d v="2024-03-25T00:00:00"/>
        <d v="2024-03-26T00:00:00"/>
        <d v="2024-03-28T00:00:00"/>
        <d v="2024-03-29T00:00:00"/>
        <d v="2024-03-30T00:00:00"/>
      </sharedItems>
    </cacheField>
    <cacheField name="店コード" numFmtId="0">
      <sharedItems containsSemiMixedTypes="0" containsString="0" containsNumber="1" containsInteger="1" minValue="1008" maxValue="2015"/>
    </cacheField>
    <cacheField name="店名" numFmtId="176">
      <sharedItems count="4">
        <s v="池田菓子店"/>
        <s v="えがおキッチン"/>
        <s v="あわ商店"/>
        <s v="藍染工房"/>
      </sharedItems>
    </cacheField>
    <cacheField name="商品名" numFmtId="0">
      <sharedItems count="7">
        <s v="阿波ういろう"/>
        <s v="さつま芋マフィン"/>
        <s v="大福"/>
        <s v="徳島ラーメンセット"/>
        <s v="ロールケーキ"/>
        <s v="藍パスタ"/>
        <s v="和三盆詰合せ"/>
      </sharedItems>
    </cacheField>
    <cacheField name="数量" numFmtId="0">
      <sharedItems containsSemiMixedTypes="0" containsString="0" containsNumber="1" containsInteger="1" minValue="2" maxValue="25"/>
    </cacheField>
    <cacheField name="単価" numFmtId="38">
      <sharedItems containsSemiMixedTypes="0" containsString="0" containsNumber="1" containsInteger="1" minValue="230" maxValue="1800" count="7">
        <n v="350"/>
        <n v="520"/>
        <n v="230"/>
        <n v="1500"/>
        <n v="1200"/>
        <n v="780"/>
        <n v="1800"/>
      </sharedItems>
    </cacheField>
    <cacheField name="売上金額" numFmtId="38">
      <sharedItems containsSemiMixedTypes="0" containsString="0" containsNumber="1" containsInteger="1" minValue="690" maxValue="26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023"/>
    <x v="0"/>
    <x v="0"/>
    <n v="5"/>
    <x v="0"/>
    <n v="1750"/>
  </r>
  <r>
    <x v="0"/>
    <n v="1008"/>
    <x v="1"/>
    <x v="1"/>
    <n v="18"/>
    <x v="1"/>
    <n v="9360"/>
  </r>
  <r>
    <x v="1"/>
    <n v="1023"/>
    <x v="0"/>
    <x v="2"/>
    <n v="15"/>
    <x v="2"/>
    <n v="3450"/>
  </r>
  <r>
    <x v="1"/>
    <n v="2001"/>
    <x v="2"/>
    <x v="3"/>
    <n v="3"/>
    <x v="3"/>
    <n v="4500"/>
  </r>
  <r>
    <x v="2"/>
    <n v="1023"/>
    <x v="0"/>
    <x v="4"/>
    <n v="2"/>
    <x v="4"/>
    <n v="2400"/>
  </r>
  <r>
    <x v="3"/>
    <n v="2001"/>
    <x v="2"/>
    <x v="5"/>
    <n v="2"/>
    <x v="5"/>
    <n v="1560"/>
  </r>
  <r>
    <x v="3"/>
    <n v="1023"/>
    <x v="0"/>
    <x v="3"/>
    <n v="6"/>
    <x v="3"/>
    <n v="9000"/>
  </r>
  <r>
    <x v="3"/>
    <n v="1023"/>
    <x v="0"/>
    <x v="6"/>
    <n v="5"/>
    <x v="6"/>
    <n v="9000"/>
  </r>
  <r>
    <x v="4"/>
    <n v="1023"/>
    <x v="0"/>
    <x v="1"/>
    <n v="13"/>
    <x v="1"/>
    <n v="6760"/>
  </r>
  <r>
    <x v="4"/>
    <n v="1023"/>
    <x v="0"/>
    <x v="3"/>
    <n v="2"/>
    <x v="3"/>
    <n v="3000"/>
  </r>
  <r>
    <x v="5"/>
    <n v="1008"/>
    <x v="1"/>
    <x v="1"/>
    <n v="15"/>
    <x v="1"/>
    <n v="7800"/>
  </r>
  <r>
    <x v="5"/>
    <n v="2015"/>
    <x v="3"/>
    <x v="3"/>
    <n v="15"/>
    <x v="3"/>
    <n v="22500"/>
  </r>
  <r>
    <x v="6"/>
    <n v="1023"/>
    <x v="0"/>
    <x v="0"/>
    <n v="4"/>
    <x v="0"/>
    <n v="1400"/>
  </r>
  <r>
    <x v="6"/>
    <n v="1023"/>
    <x v="0"/>
    <x v="3"/>
    <n v="3"/>
    <x v="3"/>
    <n v="4500"/>
  </r>
  <r>
    <x v="7"/>
    <n v="1008"/>
    <x v="1"/>
    <x v="4"/>
    <n v="5"/>
    <x v="4"/>
    <n v="6000"/>
  </r>
  <r>
    <x v="8"/>
    <n v="2015"/>
    <x v="3"/>
    <x v="4"/>
    <n v="22"/>
    <x v="4"/>
    <n v="26400"/>
  </r>
  <r>
    <x v="8"/>
    <n v="1023"/>
    <x v="0"/>
    <x v="2"/>
    <n v="25"/>
    <x v="2"/>
    <n v="5750"/>
  </r>
  <r>
    <x v="8"/>
    <n v="1023"/>
    <x v="0"/>
    <x v="3"/>
    <n v="5"/>
    <x v="3"/>
    <n v="7500"/>
  </r>
  <r>
    <x v="8"/>
    <n v="1008"/>
    <x v="1"/>
    <x v="3"/>
    <n v="3"/>
    <x v="3"/>
    <n v="4500"/>
  </r>
  <r>
    <x v="9"/>
    <n v="1008"/>
    <x v="1"/>
    <x v="5"/>
    <n v="3"/>
    <x v="5"/>
    <n v="2340"/>
  </r>
  <r>
    <x v="10"/>
    <n v="2015"/>
    <x v="3"/>
    <x v="2"/>
    <n v="6"/>
    <x v="2"/>
    <n v="1380"/>
  </r>
  <r>
    <x v="11"/>
    <n v="2001"/>
    <x v="2"/>
    <x v="0"/>
    <n v="5"/>
    <x v="0"/>
    <n v="1750"/>
  </r>
  <r>
    <x v="12"/>
    <n v="2001"/>
    <x v="2"/>
    <x v="4"/>
    <n v="7"/>
    <x v="4"/>
    <n v="8400"/>
  </r>
  <r>
    <x v="13"/>
    <n v="1023"/>
    <x v="0"/>
    <x v="5"/>
    <n v="3"/>
    <x v="5"/>
    <n v="2340"/>
  </r>
  <r>
    <x v="13"/>
    <n v="2015"/>
    <x v="3"/>
    <x v="1"/>
    <n v="13"/>
    <x v="1"/>
    <n v="6760"/>
  </r>
  <r>
    <x v="14"/>
    <n v="2015"/>
    <x v="3"/>
    <x v="2"/>
    <n v="3"/>
    <x v="2"/>
    <n v="690"/>
  </r>
  <r>
    <x v="15"/>
    <n v="1008"/>
    <x v="1"/>
    <x v="5"/>
    <n v="4"/>
    <x v="5"/>
    <n v="3120"/>
  </r>
  <r>
    <x v="15"/>
    <n v="1008"/>
    <x v="1"/>
    <x v="0"/>
    <n v="7"/>
    <x v="0"/>
    <n v="2450"/>
  </r>
  <r>
    <x v="15"/>
    <n v="2001"/>
    <x v="2"/>
    <x v="1"/>
    <n v="15"/>
    <x v="1"/>
    <n v="7800"/>
  </r>
  <r>
    <x v="16"/>
    <n v="1023"/>
    <x v="0"/>
    <x v="6"/>
    <n v="2"/>
    <x v="6"/>
    <n v="3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multipleFieldFilters="0">
  <location ref="A3:D17" firstHeaderRow="1" firstDataRow="1" firstDataCol="3" rowPageCount="1" colPageCount="1"/>
  <pivotFields count="7">
    <pivotField axis="axisRow" compact="0" numFmtId="177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compact="0" outline="0" showAll="0"/>
    <pivotField axis="axisPage" compact="0" outline="0" showAll="0">
      <items count="5">
        <item x="2"/>
        <item x="1"/>
        <item x="0"/>
        <item x="3"/>
        <item t="default"/>
      </items>
    </pivotField>
    <pivotField axis="axisRow" compact="0" outline="0" showAll="0" defaultSubtotal="0">
      <items count="7">
        <item x="1"/>
        <item x="4"/>
        <item x="0"/>
        <item x="2"/>
        <item x="3"/>
        <item x="5"/>
        <item x="6"/>
      </items>
    </pivotField>
    <pivotField dataField="1" compact="0" outline="0" showAll="0"/>
    <pivotField axis="axisRow" compact="0" numFmtId="38" outline="0" showAll="0">
      <items count="8">
        <item x="2"/>
        <item x="0"/>
        <item x="1"/>
        <item x="5"/>
        <item x="4"/>
        <item x="3"/>
        <item x="6"/>
        <item t="default"/>
      </items>
    </pivotField>
    <pivotField compact="0" numFmtId="38" outline="0" showAll="0"/>
  </pivotFields>
  <rowFields count="3">
    <field x="0"/>
    <field x="3"/>
    <field x="5"/>
  </rowFields>
  <rowItems count="14">
    <i>
      <x/>
      <x v="2"/>
      <x v="1"/>
    </i>
    <i>
      <x v="1"/>
      <x v="3"/>
      <x/>
    </i>
    <i>
      <x v="2"/>
      <x v="1"/>
      <x v="4"/>
    </i>
    <i>
      <x v="3"/>
      <x v="4"/>
      <x v="5"/>
    </i>
    <i r="1">
      <x v="6"/>
      <x v="6"/>
    </i>
    <i>
      <x v="4"/>
      <x/>
      <x v="2"/>
    </i>
    <i r="1">
      <x v="4"/>
      <x v="5"/>
    </i>
    <i>
      <x v="6"/>
      <x v="2"/>
      <x v="1"/>
    </i>
    <i r="1">
      <x v="4"/>
      <x v="5"/>
    </i>
    <i>
      <x v="8"/>
      <x v="3"/>
      <x/>
    </i>
    <i r="1">
      <x v="4"/>
      <x v="5"/>
    </i>
    <i>
      <x v="13"/>
      <x v="5"/>
      <x v="3"/>
    </i>
    <i>
      <x v="16"/>
      <x v="6"/>
      <x v="6"/>
    </i>
    <i t="grand">
      <x/>
    </i>
  </rowItems>
  <colItems count="1">
    <i/>
  </colItems>
  <pageFields count="1">
    <pageField fld="2" item="2" hier="-1"/>
  </pageFields>
  <dataFields count="1">
    <dataField name="合計 / 数量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ピボットテーブル2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B11" firstHeaderRow="1" firstDataRow="1" firstDataCol="1"/>
  <pivotFields count="7">
    <pivotField numFmtId="177" showAll="0"/>
    <pivotField showAll="0"/>
    <pivotField showAll="0"/>
    <pivotField axis="axisRow" showAll="0">
      <items count="8">
        <item x="1"/>
        <item x="4"/>
        <item x="0"/>
        <item x="2"/>
        <item x="3"/>
        <item x="5"/>
        <item x="6"/>
        <item t="default"/>
      </items>
    </pivotField>
    <pivotField showAll="0"/>
    <pivotField numFmtId="38" showAll="0"/>
    <pivotField dataField="1" numFmtId="38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合計 / 売上金額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/>
  </sheetViews>
  <sheetFormatPr defaultRowHeight="13.5" x14ac:dyDescent="0.15"/>
  <cols>
    <col min="3" max="3" width="17.25" bestFit="1" customWidth="1"/>
    <col min="4" max="4" width="19.75" bestFit="1" customWidth="1"/>
    <col min="5" max="5" width="5.25" bestFit="1" customWidth="1"/>
    <col min="6" max="6" width="7.875" style="3" bestFit="1" customWidth="1"/>
  </cols>
  <sheetData>
    <row r="1" spans="1:7" x14ac:dyDescent="0.15">
      <c r="A1" s="1" t="s">
        <v>2</v>
      </c>
      <c r="B1" s="1" t="s">
        <v>11</v>
      </c>
      <c r="C1" s="1" t="s">
        <v>12</v>
      </c>
      <c r="D1" s="1" t="s">
        <v>0</v>
      </c>
      <c r="E1" s="1" t="s">
        <v>1</v>
      </c>
      <c r="F1" s="7" t="s">
        <v>4</v>
      </c>
      <c r="G1" s="1" t="s">
        <v>16</v>
      </c>
    </row>
    <row r="2" spans="1:7" x14ac:dyDescent="0.15">
      <c r="A2" s="1">
        <v>1</v>
      </c>
      <c r="B2" s="1">
        <v>1023</v>
      </c>
      <c r="C2" s="4"/>
      <c r="D2" s="1" t="s">
        <v>22</v>
      </c>
      <c r="E2" s="1">
        <v>5</v>
      </c>
      <c r="F2" s="17"/>
      <c r="G2" s="1"/>
    </row>
    <row r="3" spans="1:7" x14ac:dyDescent="0.15">
      <c r="A3" s="1">
        <v>1</v>
      </c>
      <c r="B3" s="1">
        <v>1008</v>
      </c>
      <c r="C3" s="4"/>
      <c r="D3" s="1" t="s">
        <v>39</v>
      </c>
      <c r="E3" s="1">
        <v>18</v>
      </c>
      <c r="F3" s="17"/>
      <c r="G3" s="1"/>
    </row>
    <row r="4" spans="1:7" x14ac:dyDescent="0.15">
      <c r="A4" s="1">
        <v>2</v>
      </c>
      <c r="B4" s="1">
        <v>1023</v>
      </c>
      <c r="C4" s="4"/>
      <c r="D4" s="1" t="s">
        <v>42</v>
      </c>
      <c r="E4" s="1">
        <v>15</v>
      </c>
      <c r="F4" s="17"/>
      <c r="G4" s="1"/>
    </row>
    <row r="5" spans="1:7" x14ac:dyDescent="0.15">
      <c r="A5" s="1">
        <v>2</v>
      </c>
      <c r="B5" s="1">
        <v>2001</v>
      </c>
      <c r="C5" s="4"/>
      <c r="D5" s="1" t="s">
        <v>43</v>
      </c>
      <c r="E5" s="1">
        <v>3</v>
      </c>
      <c r="F5" s="17"/>
      <c r="G5" s="1"/>
    </row>
    <row r="6" spans="1:7" x14ac:dyDescent="0.15">
      <c r="A6" s="1">
        <v>4</v>
      </c>
      <c r="B6" s="1">
        <v>1023</v>
      </c>
      <c r="C6" s="4"/>
      <c r="D6" s="1" t="s">
        <v>40</v>
      </c>
      <c r="E6" s="1">
        <v>2</v>
      </c>
      <c r="F6" s="17"/>
      <c r="G6" s="1"/>
    </row>
    <row r="7" spans="1:7" x14ac:dyDescent="0.15">
      <c r="A7" s="1">
        <v>5</v>
      </c>
      <c r="B7" s="1">
        <v>2001</v>
      </c>
      <c r="C7" s="4"/>
      <c r="D7" s="1" t="s">
        <v>29</v>
      </c>
      <c r="E7" s="1">
        <v>2</v>
      </c>
      <c r="F7" s="17"/>
      <c r="G7" s="1"/>
    </row>
    <row r="8" spans="1:7" x14ac:dyDescent="0.15">
      <c r="A8" s="1">
        <v>5</v>
      </c>
      <c r="B8" s="1">
        <v>1023</v>
      </c>
      <c r="C8" s="4"/>
      <c r="D8" s="1" t="s">
        <v>43</v>
      </c>
      <c r="E8" s="1">
        <v>6</v>
      </c>
      <c r="F8" s="17"/>
      <c r="G8" s="1"/>
    </row>
    <row r="9" spans="1:7" x14ac:dyDescent="0.15">
      <c r="A9" s="1">
        <v>5</v>
      </c>
      <c r="B9" s="1">
        <v>1023</v>
      </c>
      <c r="C9" s="4"/>
      <c r="D9" s="1" t="s">
        <v>44</v>
      </c>
      <c r="E9" s="1">
        <v>5</v>
      </c>
      <c r="F9" s="17"/>
      <c r="G9" s="1"/>
    </row>
    <row r="10" spans="1:7" x14ac:dyDescent="0.15">
      <c r="A10" s="1">
        <v>6</v>
      </c>
      <c r="B10" s="1">
        <v>1023</v>
      </c>
      <c r="C10" s="4"/>
      <c r="D10" s="1" t="s">
        <v>39</v>
      </c>
      <c r="E10" s="1">
        <v>13</v>
      </c>
      <c r="F10" s="17"/>
      <c r="G10" s="17"/>
    </row>
    <row r="11" spans="1:7" x14ac:dyDescent="0.15">
      <c r="A11" s="1">
        <v>6</v>
      </c>
      <c r="B11" s="1">
        <v>1023</v>
      </c>
      <c r="C11" s="4"/>
      <c r="D11" s="1" t="s">
        <v>43</v>
      </c>
      <c r="E11" s="1">
        <v>2</v>
      </c>
      <c r="F11" s="17"/>
      <c r="G11" s="17"/>
    </row>
    <row r="12" spans="1:7" x14ac:dyDescent="0.15">
      <c r="A12" s="1">
        <v>7</v>
      </c>
      <c r="B12" s="1">
        <v>1008</v>
      </c>
      <c r="C12" s="4"/>
      <c r="D12" s="1" t="s">
        <v>39</v>
      </c>
      <c r="E12" s="1">
        <v>15</v>
      </c>
      <c r="F12" s="17"/>
      <c r="G12" s="17"/>
    </row>
    <row r="13" spans="1:7" x14ac:dyDescent="0.15">
      <c r="A13" s="1">
        <v>7</v>
      </c>
      <c r="B13" s="1">
        <v>2015</v>
      </c>
      <c r="C13" s="4"/>
      <c r="D13" s="1" t="s">
        <v>43</v>
      </c>
      <c r="E13" s="1">
        <v>15</v>
      </c>
      <c r="F13" s="17"/>
      <c r="G13" s="17"/>
    </row>
    <row r="14" spans="1:7" x14ac:dyDescent="0.15">
      <c r="A14" s="1">
        <v>13</v>
      </c>
      <c r="B14" s="1">
        <v>1023</v>
      </c>
      <c r="C14" s="4"/>
      <c r="D14" s="1" t="s">
        <v>22</v>
      </c>
      <c r="E14" s="1">
        <v>4</v>
      </c>
      <c r="F14" s="17"/>
      <c r="G14" s="17"/>
    </row>
    <row r="15" spans="1:7" x14ac:dyDescent="0.15">
      <c r="A15" s="1">
        <v>13</v>
      </c>
      <c r="B15" s="1">
        <v>1023</v>
      </c>
      <c r="C15" s="4"/>
      <c r="D15" s="1" t="s">
        <v>43</v>
      </c>
      <c r="E15" s="1">
        <v>3</v>
      </c>
      <c r="F15" s="17"/>
      <c r="G15" s="17"/>
    </row>
    <row r="16" spans="1:7" x14ac:dyDescent="0.15">
      <c r="A16" s="1">
        <v>15</v>
      </c>
      <c r="B16" s="1">
        <v>1008</v>
      </c>
      <c r="C16" s="4"/>
      <c r="D16" s="1" t="s">
        <v>40</v>
      </c>
      <c r="E16" s="1">
        <v>5</v>
      </c>
      <c r="F16" s="17"/>
      <c r="G16" s="17"/>
    </row>
    <row r="17" spans="1:7" x14ac:dyDescent="0.15">
      <c r="A17" s="1">
        <v>18</v>
      </c>
      <c r="B17" s="1">
        <v>2015</v>
      </c>
      <c r="C17" s="4"/>
      <c r="D17" s="1" t="s">
        <v>40</v>
      </c>
      <c r="E17" s="1">
        <v>22</v>
      </c>
      <c r="F17" s="17"/>
      <c r="G17" s="17"/>
    </row>
    <row r="18" spans="1:7" x14ac:dyDescent="0.15">
      <c r="A18" s="1">
        <v>18</v>
      </c>
      <c r="B18" s="1">
        <v>1023</v>
      </c>
      <c r="C18" s="4"/>
      <c r="D18" s="1" t="s">
        <v>42</v>
      </c>
      <c r="E18" s="1">
        <v>25</v>
      </c>
      <c r="F18" s="17"/>
      <c r="G18" s="17"/>
    </row>
    <row r="19" spans="1:7" x14ac:dyDescent="0.15">
      <c r="A19" s="1">
        <v>18</v>
      </c>
      <c r="B19" s="1">
        <v>1023</v>
      </c>
      <c r="C19" s="4"/>
      <c r="D19" s="1" t="s">
        <v>43</v>
      </c>
      <c r="E19" s="1">
        <v>5</v>
      </c>
      <c r="F19" s="17"/>
      <c r="G19" s="17"/>
    </row>
    <row r="20" spans="1:7" x14ac:dyDescent="0.15">
      <c r="A20" s="1">
        <v>18</v>
      </c>
      <c r="B20" s="1">
        <v>1008</v>
      </c>
      <c r="C20" s="4"/>
      <c r="D20" s="1" t="s">
        <v>43</v>
      </c>
      <c r="E20" s="1">
        <v>3</v>
      </c>
      <c r="F20" s="17"/>
      <c r="G20" s="17"/>
    </row>
    <row r="21" spans="1:7" x14ac:dyDescent="0.15">
      <c r="A21" s="1">
        <v>19</v>
      </c>
      <c r="B21" s="1">
        <v>1008</v>
      </c>
      <c r="C21" s="4"/>
      <c r="D21" s="1" t="s">
        <v>29</v>
      </c>
      <c r="E21" s="1">
        <v>3</v>
      </c>
      <c r="F21" s="17"/>
      <c r="G21" s="17"/>
    </row>
    <row r="22" spans="1:7" x14ac:dyDescent="0.15">
      <c r="A22" s="1">
        <v>21</v>
      </c>
      <c r="B22" s="1">
        <v>2015</v>
      </c>
      <c r="C22" s="4"/>
      <c r="D22" s="1" t="s">
        <v>42</v>
      </c>
      <c r="E22" s="1">
        <v>6</v>
      </c>
      <c r="F22" s="17"/>
      <c r="G22" s="17"/>
    </row>
    <row r="23" spans="1:7" x14ac:dyDescent="0.15">
      <c r="A23" s="1">
        <v>22</v>
      </c>
      <c r="B23" s="1">
        <v>2001</v>
      </c>
      <c r="C23" s="4"/>
      <c r="D23" s="1" t="s">
        <v>22</v>
      </c>
      <c r="E23" s="1">
        <v>5</v>
      </c>
      <c r="F23" s="17"/>
      <c r="G23" s="17"/>
    </row>
    <row r="24" spans="1:7" x14ac:dyDescent="0.15">
      <c r="A24" s="1">
        <v>25</v>
      </c>
      <c r="B24" s="1">
        <v>2001</v>
      </c>
      <c r="C24" s="4"/>
      <c r="D24" s="1" t="s">
        <v>40</v>
      </c>
      <c r="E24" s="1">
        <v>7</v>
      </c>
      <c r="F24" s="17"/>
      <c r="G24" s="17"/>
    </row>
    <row r="25" spans="1:7" x14ac:dyDescent="0.15">
      <c r="A25" s="1">
        <v>26</v>
      </c>
      <c r="B25" s="1">
        <v>1023</v>
      </c>
      <c r="C25" s="4"/>
      <c r="D25" s="1" t="s">
        <v>29</v>
      </c>
      <c r="E25" s="1">
        <v>3</v>
      </c>
      <c r="F25" s="17"/>
      <c r="G25" s="17"/>
    </row>
    <row r="26" spans="1:7" x14ac:dyDescent="0.15">
      <c r="A26" s="1">
        <v>26</v>
      </c>
      <c r="B26" s="1">
        <v>2015</v>
      </c>
      <c r="C26" s="4"/>
      <c r="D26" s="1" t="s">
        <v>39</v>
      </c>
      <c r="E26" s="1">
        <v>13</v>
      </c>
      <c r="F26" s="17"/>
      <c r="G26" s="17"/>
    </row>
    <row r="27" spans="1:7" x14ac:dyDescent="0.15">
      <c r="A27" s="1">
        <v>28</v>
      </c>
      <c r="B27" s="1">
        <v>2015</v>
      </c>
      <c r="C27" s="4"/>
      <c r="D27" s="1" t="s">
        <v>42</v>
      </c>
      <c r="E27" s="1">
        <v>3</v>
      </c>
      <c r="F27" s="17"/>
      <c r="G27" s="17"/>
    </row>
    <row r="28" spans="1:7" x14ac:dyDescent="0.15">
      <c r="A28" s="1">
        <v>29</v>
      </c>
      <c r="B28" s="1">
        <v>1008</v>
      </c>
      <c r="C28" s="4"/>
      <c r="D28" s="1" t="s">
        <v>29</v>
      </c>
      <c r="E28" s="1">
        <v>4</v>
      </c>
      <c r="F28" s="17"/>
      <c r="G28" s="17"/>
    </row>
    <row r="29" spans="1:7" x14ac:dyDescent="0.15">
      <c r="A29" s="1">
        <v>29</v>
      </c>
      <c r="B29" s="1">
        <v>1008</v>
      </c>
      <c r="C29" s="4"/>
      <c r="D29" s="1" t="s">
        <v>22</v>
      </c>
      <c r="E29" s="1">
        <v>7</v>
      </c>
      <c r="F29" s="17"/>
      <c r="G29" s="17"/>
    </row>
    <row r="30" spans="1:7" x14ac:dyDescent="0.15">
      <c r="A30" s="1">
        <v>29</v>
      </c>
      <c r="B30" s="1">
        <v>2001</v>
      </c>
      <c r="C30" s="4"/>
      <c r="D30" s="1" t="s">
        <v>39</v>
      </c>
      <c r="E30" s="1">
        <v>15</v>
      </c>
      <c r="F30" s="17"/>
      <c r="G30" s="17"/>
    </row>
    <row r="31" spans="1:7" x14ac:dyDescent="0.15">
      <c r="A31" s="1">
        <v>30</v>
      </c>
      <c r="B31" s="1">
        <v>1023</v>
      </c>
      <c r="C31" s="4"/>
      <c r="D31" s="1" t="s">
        <v>44</v>
      </c>
      <c r="E31" s="1">
        <v>2</v>
      </c>
      <c r="F31" s="17"/>
      <c r="G31" s="17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/>
  </sheetViews>
  <sheetFormatPr defaultRowHeight="13.5" x14ac:dyDescent="0.15"/>
  <cols>
    <col min="1" max="1" width="5.625" customWidth="1"/>
    <col min="2" max="2" width="12.625" customWidth="1"/>
    <col min="3" max="3" width="26.25" bestFit="1" customWidth="1"/>
    <col min="4" max="5" width="9.625" customWidth="1"/>
    <col min="6" max="6" width="13.625" customWidth="1"/>
  </cols>
  <sheetData>
    <row r="1" spans="1:6" ht="24" x14ac:dyDescent="0.15">
      <c r="C1" s="19" t="s">
        <v>26</v>
      </c>
      <c r="F1" s="77"/>
    </row>
    <row r="2" spans="1:6" ht="13.5" customHeight="1" x14ac:dyDescent="0.15"/>
    <row r="3" spans="1:6" ht="22.5" customHeight="1" thickBot="1" x14ac:dyDescent="0.2">
      <c r="A3" s="69"/>
      <c r="B3" s="69"/>
      <c r="C3" s="20" t="s">
        <v>5</v>
      </c>
    </row>
    <row r="4" spans="1:6" ht="13.5" customHeight="1" x14ac:dyDescent="0.15">
      <c r="A4" s="34"/>
      <c r="B4" s="34"/>
      <c r="C4" s="34"/>
    </row>
    <row r="5" spans="1:6" ht="13.5" customHeight="1" x14ac:dyDescent="0.15">
      <c r="C5" s="34"/>
      <c r="D5" t="s">
        <v>27</v>
      </c>
    </row>
    <row r="6" spans="1:6" ht="13.5" customHeight="1" x14ac:dyDescent="0.15">
      <c r="A6" t="s">
        <v>35</v>
      </c>
      <c r="C6" s="34"/>
      <c r="D6" t="s">
        <v>34</v>
      </c>
    </row>
    <row r="7" spans="1:6" ht="13.5" customHeight="1" x14ac:dyDescent="0.15">
      <c r="A7" t="s">
        <v>36</v>
      </c>
      <c r="B7" s="34"/>
      <c r="C7" s="34"/>
      <c r="D7" t="s">
        <v>33</v>
      </c>
    </row>
    <row r="8" spans="1:6" ht="13.5" customHeight="1" x14ac:dyDescent="0.15">
      <c r="A8" t="s">
        <v>37</v>
      </c>
      <c r="B8" s="34"/>
      <c r="C8" s="34"/>
      <c r="D8" t="s">
        <v>38</v>
      </c>
    </row>
    <row r="9" spans="1:6" ht="13.5" customHeight="1" x14ac:dyDescent="0.15">
      <c r="A9" s="34"/>
      <c r="B9" s="34"/>
      <c r="C9" s="34"/>
    </row>
    <row r="10" spans="1:6" ht="32.25" customHeight="1" thickBot="1" x14ac:dyDescent="0.2">
      <c r="C10" s="70"/>
      <c r="D10" s="6" t="s">
        <v>8</v>
      </c>
    </row>
    <row r="11" spans="1:6" ht="14.25" thickBot="1" x14ac:dyDescent="0.2"/>
    <row r="12" spans="1:6" ht="17.25" customHeight="1" thickBot="1" x14ac:dyDescent="0.2">
      <c r="B12" s="23" t="s">
        <v>2</v>
      </c>
      <c r="C12" s="24" t="s">
        <v>6</v>
      </c>
      <c r="D12" s="24" t="s">
        <v>4</v>
      </c>
      <c r="E12" s="24" t="s">
        <v>3</v>
      </c>
      <c r="F12" s="25" t="s">
        <v>9</v>
      </c>
    </row>
    <row r="13" spans="1:6" ht="17.25" customHeight="1" x14ac:dyDescent="0.15">
      <c r="B13" s="21"/>
      <c r="C13" s="22"/>
      <c r="D13" s="71"/>
      <c r="E13" s="71"/>
      <c r="F13" s="72"/>
    </row>
    <row r="14" spans="1:6" ht="17.25" customHeight="1" x14ac:dyDescent="0.15">
      <c r="B14" s="18"/>
      <c r="C14" s="1"/>
      <c r="D14" s="17"/>
      <c r="E14" s="17"/>
      <c r="F14" s="73"/>
    </row>
    <row r="15" spans="1:6" ht="17.25" customHeight="1" x14ac:dyDescent="0.15">
      <c r="B15" s="18"/>
      <c r="C15" s="1"/>
      <c r="D15" s="17"/>
      <c r="E15" s="17"/>
      <c r="F15" s="73"/>
    </row>
    <row r="16" spans="1:6" ht="17.25" customHeight="1" x14ac:dyDescent="0.15">
      <c r="B16" s="18"/>
      <c r="C16" s="1"/>
      <c r="D16" s="17"/>
      <c r="E16" s="17"/>
      <c r="F16" s="73"/>
    </row>
    <row r="17" spans="2:6" ht="17.25" customHeight="1" x14ac:dyDescent="0.15">
      <c r="B17" s="18"/>
      <c r="C17" s="1"/>
      <c r="D17" s="17"/>
      <c r="E17" s="17"/>
      <c r="F17" s="73"/>
    </row>
    <row r="18" spans="2:6" ht="17.25" customHeight="1" x14ac:dyDescent="0.15">
      <c r="B18" s="18"/>
      <c r="C18" s="1"/>
      <c r="D18" s="17"/>
      <c r="E18" s="17"/>
      <c r="F18" s="73"/>
    </row>
    <row r="19" spans="2:6" ht="17.25" customHeight="1" x14ac:dyDescent="0.15">
      <c r="B19" s="18"/>
      <c r="C19" s="1"/>
      <c r="D19" s="17"/>
      <c r="E19" s="17"/>
      <c r="F19" s="73"/>
    </row>
    <row r="20" spans="2:6" ht="17.25" customHeight="1" x14ac:dyDescent="0.15">
      <c r="B20" s="18"/>
      <c r="C20" s="1"/>
      <c r="D20" s="17"/>
      <c r="E20" s="17"/>
      <c r="F20" s="73"/>
    </row>
    <row r="21" spans="2:6" ht="17.25" customHeight="1" x14ac:dyDescent="0.15">
      <c r="B21" s="18"/>
      <c r="C21" s="1"/>
      <c r="D21" s="17"/>
      <c r="E21" s="17"/>
      <c r="F21" s="73"/>
    </row>
    <row r="22" spans="2:6" ht="17.25" customHeight="1" x14ac:dyDescent="0.15">
      <c r="B22" s="18"/>
      <c r="C22" s="1"/>
      <c r="D22" s="17"/>
      <c r="E22" s="17"/>
      <c r="F22" s="73"/>
    </row>
    <row r="23" spans="2:6" ht="17.25" customHeight="1" x14ac:dyDescent="0.15">
      <c r="B23" s="18"/>
      <c r="C23" s="1"/>
      <c r="D23" s="17"/>
      <c r="E23" s="17"/>
      <c r="F23" s="73"/>
    </row>
    <row r="24" spans="2:6" ht="17.25" customHeight="1" x14ac:dyDescent="0.15">
      <c r="B24" s="21"/>
      <c r="C24" s="22"/>
      <c r="D24" s="71"/>
      <c r="E24" s="71"/>
      <c r="F24" s="72"/>
    </row>
    <row r="25" spans="2:6" ht="17.25" customHeight="1" x14ac:dyDescent="0.15">
      <c r="B25" s="18"/>
      <c r="C25" s="1"/>
      <c r="D25" s="17"/>
      <c r="E25" s="17"/>
      <c r="F25" s="73"/>
    </row>
    <row r="26" spans="2:6" ht="17.25" customHeight="1" x14ac:dyDescent="0.15">
      <c r="B26" s="18"/>
      <c r="C26" s="1"/>
      <c r="D26" s="17"/>
      <c r="E26" s="17"/>
      <c r="F26" s="73"/>
    </row>
    <row r="27" spans="2:6" ht="17.25" customHeight="1" x14ac:dyDescent="0.15">
      <c r="B27" s="18"/>
      <c r="C27" s="1"/>
      <c r="D27" s="17"/>
      <c r="E27" s="17"/>
      <c r="F27" s="73"/>
    </row>
    <row r="28" spans="2:6" ht="17.25" customHeight="1" x14ac:dyDescent="0.15">
      <c r="B28" s="18"/>
      <c r="C28" s="1"/>
      <c r="D28" s="17"/>
      <c r="E28" s="17"/>
      <c r="F28" s="73"/>
    </row>
    <row r="29" spans="2:6" ht="17.25" customHeight="1" x14ac:dyDescent="0.15">
      <c r="B29" s="18"/>
      <c r="C29" s="1"/>
      <c r="D29" s="17"/>
      <c r="E29" s="17"/>
      <c r="F29" s="73"/>
    </row>
    <row r="30" spans="2:6" ht="17.25" customHeight="1" x14ac:dyDescent="0.15">
      <c r="B30" s="18"/>
      <c r="C30" s="1"/>
      <c r="D30" s="17"/>
      <c r="E30" s="17"/>
      <c r="F30" s="73"/>
    </row>
    <row r="31" spans="2:6" ht="17.25" customHeight="1" x14ac:dyDescent="0.15">
      <c r="B31" s="18"/>
      <c r="C31" s="1"/>
      <c r="D31" s="17"/>
      <c r="E31" s="17"/>
      <c r="F31" s="73"/>
    </row>
    <row r="32" spans="2:6" ht="21.75" customHeight="1" thickBot="1" x14ac:dyDescent="0.2">
      <c r="B32" s="8"/>
      <c r="C32" s="9"/>
      <c r="D32" s="36"/>
      <c r="E32" s="74"/>
      <c r="F32" s="73"/>
    </row>
    <row r="33" spans="4:6" x14ac:dyDescent="0.15">
      <c r="D33" s="16"/>
      <c r="E33" s="26" t="s">
        <v>28</v>
      </c>
      <c r="F33" s="75"/>
    </row>
    <row r="34" spans="4:6" x14ac:dyDescent="0.15">
      <c r="E34" s="28" t="s">
        <v>31</v>
      </c>
      <c r="F34" s="73"/>
    </row>
    <row r="35" spans="4:6" ht="14.25" thickBot="1" x14ac:dyDescent="0.2">
      <c r="E35" s="29" t="s">
        <v>7</v>
      </c>
      <c r="F35" s="7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zoomScaleNormal="100" workbookViewId="0"/>
  </sheetViews>
  <sheetFormatPr defaultRowHeight="13.5" x14ac:dyDescent="0.15"/>
  <cols>
    <col min="1" max="1" width="25.625" bestFit="1" customWidth="1"/>
    <col min="2" max="2" width="13.125" bestFit="1" customWidth="1"/>
    <col min="3" max="3" width="13.125" customWidth="1"/>
    <col min="4" max="4" width="12.125" bestFit="1" customWidth="1"/>
  </cols>
  <sheetData>
    <row r="2" spans="1:4" ht="14.25" thickBot="1" x14ac:dyDescent="0.2"/>
    <row r="3" spans="1:4" ht="14.25" thickBot="1" x14ac:dyDescent="0.2">
      <c r="A3" s="31" t="s">
        <v>6</v>
      </c>
      <c r="B3" s="32" t="s">
        <v>32</v>
      </c>
      <c r="C3" s="32" t="s">
        <v>46</v>
      </c>
      <c r="D3" s="33" t="s">
        <v>15</v>
      </c>
    </row>
    <row r="4" spans="1:4" x14ac:dyDescent="0.15">
      <c r="A4" s="12" t="s">
        <v>21</v>
      </c>
      <c r="B4" s="56"/>
      <c r="C4" s="66"/>
      <c r="D4" s="59"/>
    </row>
    <row r="5" spans="1:4" x14ac:dyDescent="0.15">
      <c r="A5" s="10" t="s">
        <v>22</v>
      </c>
      <c r="B5" s="57"/>
      <c r="C5" s="67"/>
      <c r="D5" s="60"/>
    </row>
    <row r="6" spans="1:4" x14ac:dyDescent="0.15">
      <c r="A6" s="10" t="s">
        <v>23</v>
      </c>
      <c r="B6" s="57"/>
      <c r="C6" s="67"/>
      <c r="D6" s="60"/>
    </row>
    <row r="7" spans="1:4" x14ac:dyDescent="0.15">
      <c r="A7" s="10" t="s">
        <v>43</v>
      </c>
      <c r="B7" s="57"/>
      <c r="C7" s="67"/>
      <c r="D7" s="60"/>
    </row>
    <row r="8" spans="1:4" x14ac:dyDescent="0.15">
      <c r="A8" s="10" t="s">
        <v>40</v>
      </c>
      <c r="B8" s="57"/>
      <c r="C8" s="67"/>
      <c r="D8" s="60"/>
    </row>
    <row r="9" spans="1:4" x14ac:dyDescent="0.15">
      <c r="A9" s="10" t="s">
        <v>29</v>
      </c>
      <c r="B9" s="57"/>
      <c r="C9" s="67"/>
      <c r="D9" s="60"/>
    </row>
    <row r="10" spans="1:4" ht="14.25" thickBot="1" x14ac:dyDescent="0.2">
      <c r="A10" s="11" t="s">
        <v>24</v>
      </c>
      <c r="B10" s="58"/>
      <c r="C10" s="68"/>
      <c r="D10" s="61"/>
    </row>
    <row r="11" spans="1:4" ht="14.25" thickBot="1" x14ac:dyDescent="0.2">
      <c r="A11" s="11" t="s">
        <v>7</v>
      </c>
      <c r="B11" s="35">
        <f>SUM(B5:B10)</f>
        <v>0</v>
      </c>
      <c r="C11" s="41"/>
      <c r="D11" s="62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4" sqref="A4:A16"/>
    </sheetView>
  </sheetViews>
  <sheetFormatPr defaultRowHeight="13.5" x14ac:dyDescent="0.15"/>
  <cols>
    <col min="1" max="1" width="22.625" bestFit="1" customWidth="1"/>
    <col min="2" max="2" width="13" bestFit="1" customWidth="1"/>
    <col min="3" max="3" width="7.75" bestFit="1" customWidth="1"/>
    <col min="4" max="4" width="12.625" bestFit="1" customWidth="1"/>
  </cols>
  <sheetData>
    <row r="1" spans="1:4" x14ac:dyDescent="0.15">
      <c r="A1" s="44" t="s">
        <v>48</v>
      </c>
      <c r="B1" t="s">
        <v>57</v>
      </c>
    </row>
    <row r="3" spans="1:4" x14ac:dyDescent="0.15">
      <c r="A3" s="44" t="s">
        <v>58</v>
      </c>
      <c r="B3" s="44" t="s">
        <v>0</v>
      </c>
      <c r="C3" s="44" t="s">
        <v>59</v>
      </c>
      <c r="D3" t="s">
        <v>56</v>
      </c>
    </row>
    <row r="4" spans="1:4" x14ac:dyDescent="0.15">
      <c r="A4" s="47">
        <v>45352</v>
      </c>
      <c r="B4" t="s">
        <v>51</v>
      </c>
      <c r="C4" s="48">
        <v>350</v>
      </c>
      <c r="D4" s="46">
        <v>5</v>
      </c>
    </row>
    <row r="5" spans="1:4" x14ac:dyDescent="0.15">
      <c r="A5" s="47">
        <v>45353</v>
      </c>
      <c r="B5" t="s">
        <v>52</v>
      </c>
      <c r="C5" s="48">
        <v>230</v>
      </c>
      <c r="D5" s="46">
        <v>15</v>
      </c>
    </row>
    <row r="6" spans="1:4" x14ac:dyDescent="0.15">
      <c r="A6" s="47">
        <v>45355</v>
      </c>
      <c r="B6" t="s">
        <v>25</v>
      </c>
      <c r="C6" s="48">
        <v>1200</v>
      </c>
      <c r="D6" s="46">
        <v>2</v>
      </c>
    </row>
    <row r="7" spans="1:4" x14ac:dyDescent="0.15">
      <c r="A7" s="47">
        <v>45356</v>
      </c>
      <c r="B7" t="s">
        <v>30</v>
      </c>
      <c r="C7" s="48">
        <v>1500</v>
      </c>
      <c r="D7" s="46">
        <v>6</v>
      </c>
    </row>
    <row r="8" spans="1:4" x14ac:dyDescent="0.15">
      <c r="B8" t="s">
        <v>54</v>
      </c>
      <c r="C8" s="48">
        <v>1800</v>
      </c>
      <c r="D8" s="46">
        <v>5</v>
      </c>
    </row>
    <row r="9" spans="1:4" x14ac:dyDescent="0.15">
      <c r="A9" s="47">
        <v>45357</v>
      </c>
      <c r="B9" t="s">
        <v>50</v>
      </c>
      <c r="C9" s="48">
        <v>520</v>
      </c>
      <c r="D9" s="46">
        <v>13</v>
      </c>
    </row>
    <row r="10" spans="1:4" x14ac:dyDescent="0.15">
      <c r="B10" t="s">
        <v>30</v>
      </c>
      <c r="C10" s="48">
        <v>1500</v>
      </c>
      <c r="D10" s="46">
        <v>2</v>
      </c>
    </row>
    <row r="11" spans="1:4" x14ac:dyDescent="0.15">
      <c r="A11" s="47">
        <v>45364</v>
      </c>
      <c r="B11" t="s">
        <v>51</v>
      </c>
      <c r="C11" s="48">
        <v>350</v>
      </c>
      <c r="D11" s="46">
        <v>4</v>
      </c>
    </row>
    <row r="12" spans="1:4" x14ac:dyDescent="0.15">
      <c r="B12" t="s">
        <v>30</v>
      </c>
      <c r="C12" s="48">
        <v>1500</v>
      </c>
      <c r="D12" s="46">
        <v>3</v>
      </c>
    </row>
    <row r="13" spans="1:4" x14ac:dyDescent="0.15">
      <c r="A13" s="47">
        <v>45369</v>
      </c>
      <c r="B13" t="s">
        <v>52</v>
      </c>
      <c r="C13" s="48">
        <v>230</v>
      </c>
      <c r="D13" s="46">
        <v>25</v>
      </c>
    </row>
    <row r="14" spans="1:4" x14ac:dyDescent="0.15">
      <c r="B14" t="s">
        <v>30</v>
      </c>
      <c r="C14" s="48">
        <v>1500</v>
      </c>
      <c r="D14" s="46">
        <v>5</v>
      </c>
    </row>
    <row r="15" spans="1:4" x14ac:dyDescent="0.15">
      <c r="A15" s="47">
        <v>45377</v>
      </c>
      <c r="B15" t="s">
        <v>53</v>
      </c>
      <c r="C15" s="48">
        <v>780</v>
      </c>
      <c r="D15" s="46">
        <v>3</v>
      </c>
    </row>
    <row r="16" spans="1:4" x14ac:dyDescent="0.15">
      <c r="A16" s="47">
        <v>45381</v>
      </c>
      <c r="B16" t="s">
        <v>54</v>
      </c>
      <c r="C16" s="48">
        <v>1800</v>
      </c>
      <c r="D16" s="46">
        <v>2</v>
      </c>
    </row>
    <row r="17" spans="1:4" x14ac:dyDescent="0.15">
      <c r="A17" s="47" t="s">
        <v>55</v>
      </c>
      <c r="D17" s="46">
        <v>90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4" sqref="A4:B10"/>
    </sheetView>
  </sheetViews>
  <sheetFormatPr defaultRowHeight="13.5" x14ac:dyDescent="0.15"/>
  <cols>
    <col min="1" max="1" width="16.375" bestFit="1" customWidth="1"/>
    <col min="2" max="2" width="17" bestFit="1" customWidth="1"/>
  </cols>
  <sheetData>
    <row r="3" spans="1:2" x14ac:dyDescent="0.15">
      <c r="A3" s="44" t="s">
        <v>49</v>
      </c>
      <c r="B3" t="s">
        <v>61</v>
      </c>
    </row>
    <row r="4" spans="1:2" x14ac:dyDescent="0.15">
      <c r="A4" s="45" t="s">
        <v>50</v>
      </c>
      <c r="B4" s="46">
        <v>38480</v>
      </c>
    </row>
    <row r="5" spans="1:2" x14ac:dyDescent="0.15">
      <c r="A5" s="45" t="s">
        <v>25</v>
      </c>
      <c r="B5" s="46">
        <v>43200</v>
      </c>
    </row>
    <row r="6" spans="1:2" x14ac:dyDescent="0.15">
      <c r="A6" s="45" t="s">
        <v>51</v>
      </c>
      <c r="B6" s="46">
        <v>7350</v>
      </c>
    </row>
    <row r="7" spans="1:2" x14ac:dyDescent="0.15">
      <c r="A7" s="45" t="s">
        <v>52</v>
      </c>
      <c r="B7" s="46">
        <v>11270</v>
      </c>
    </row>
    <row r="8" spans="1:2" x14ac:dyDescent="0.15">
      <c r="A8" s="45" t="s">
        <v>30</v>
      </c>
      <c r="B8" s="46">
        <v>55500</v>
      </c>
    </row>
    <row r="9" spans="1:2" x14ac:dyDescent="0.15">
      <c r="A9" s="45" t="s">
        <v>53</v>
      </c>
      <c r="B9" s="46">
        <v>9360</v>
      </c>
    </row>
    <row r="10" spans="1:2" x14ac:dyDescent="0.15">
      <c r="A10" s="45" t="s">
        <v>54</v>
      </c>
      <c r="B10" s="46">
        <v>12600</v>
      </c>
    </row>
    <row r="11" spans="1:2" x14ac:dyDescent="0.15">
      <c r="A11" s="45" t="s">
        <v>55</v>
      </c>
      <c r="B11" s="46">
        <v>177760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31" sqref="G31"/>
    </sheetView>
  </sheetViews>
  <sheetFormatPr defaultRowHeight="13.5" x14ac:dyDescent="0.15"/>
  <cols>
    <col min="1" max="1" width="10.5" bestFit="1" customWidth="1"/>
    <col min="3" max="3" width="17.25" bestFit="1" customWidth="1"/>
    <col min="4" max="4" width="19.75" bestFit="1" customWidth="1"/>
    <col min="5" max="5" width="5.25" bestFit="1" customWidth="1"/>
    <col min="6" max="6" width="7.875" style="3" bestFit="1" customWidth="1"/>
  </cols>
  <sheetData>
    <row r="1" spans="1:7" x14ac:dyDescent="0.15">
      <c r="A1" s="1" t="s">
        <v>2</v>
      </c>
      <c r="B1" s="1" t="s">
        <v>11</v>
      </c>
      <c r="C1" s="1" t="s">
        <v>12</v>
      </c>
      <c r="D1" s="1" t="s">
        <v>0</v>
      </c>
      <c r="E1" s="1" t="s">
        <v>1</v>
      </c>
      <c r="F1" s="7" t="s">
        <v>4</v>
      </c>
      <c r="G1" s="1" t="s">
        <v>16</v>
      </c>
    </row>
    <row r="2" spans="1:7" x14ac:dyDescent="0.15">
      <c r="A2" s="43">
        <v>45352</v>
      </c>
      <c r="B2" s="1">
        <v>1023</v>
      </c>
      <c r="C2" s="4" t="str">
        <f>VLOOKUP(B2,マスター_店名・単価・原価表!$A$2:$B$5,2,0)</f>
        <v>池田菓子店</v>
      </c>
      <c r="D2" s="1" t="s">
        <v>41</v>
      </c>
      <c r="E2" s="1">
        <v>5</v>
      </c>
      <c r="F2" s="5">
        <f>VLOOKUP(D2,マスター_店名・単価・原価表!$D$2:$E$8,2,0)</f>
        <v>350</v>
      </c>
      <c r="G2" s="5">
        <f>E2*F2</f>
        <v>1750</v>
      </c>
    </row>
    <row r="3" spans="1:7" x14ac:dyDescent="0.15">
      <c r="A3" s="43">
        <v>45352</v>
      </c>
      <c r="B3" s="1">
        <v>1008</v>
      </c>
      <c r="C3" s="4" t="str">
        <f>VLOOKUP(B3,マスター_店名・単価・原価表!$A$2:$B$5,2,0)</f>
        <v>えがおキッチン</v>
      </c>
      <c r="D3" s="1" t="s">
        <v>39</v>
      </c>
      <c r="E3" s="1">
        <v>18</v>
      </c>
      <c r="F3" s="5">
        <f>VLOOKUP(D3,マスター_店名・単価・原価表!$D$2:$E$8,2,0)</f>
        <v>520</v>
      </c>
      <c r="G3" s="5">
        <f t="shared" ref="G3:G31" si="0">E3*F3</f>
        <v>9360</v>
      </c>
    </row>
    <row r="4" spans="1:7" x14ac:dyDescent="0.15">
      <c r="A4" s="43">
        <v>45353</v>
      </c>
      <c r="B4" s="1">
        <v>1023</v>
      </c>
      <c r="C4" s="4" t="str">
        <f>VLOOKUP(B4,マスター_店名・単価・原価表!$A$2:$B$5,2,0)</f>
        <v>池田菓子店</v>
      </c>
      <c r="D4" s="1" t="s">
        <v>42</v>
      </c>
      <c r="E4" s="1">
        <v>15</v>
      </c>
      <c r="F4" s="5">
        <f>VLOOKUP(D4,マスター_店名・単価・原価表!$D$2:$E$8,2,0)</f>
        <v>230</v>
      </c>
      <c r="G4" s="5">
        <f t="shared" si="0"/>
        <v>3450</v>
      </c>
    </row>
    <row r="5" spans="1:7" x14ac:dyDescent="0.15">
      <c r="A5" s="43">
        <v>45353</v>
      </c>
      <c r="B5" s="1">
        <v>2001</v>
      </c>
      <c r="C5" s="4" t="str">
        <f>VLOOKUP(B5,マスター_店名・単価・原価表!$A$2:$B$5,2,0)</f>
        <v>あわ商店</v>
      </c>
      <c r="D5" s="1" t="s">
        <v>43</v>
      </c>
      <c r="E5" s="1">
        <v>3</v>
      </c>
      <c r="F5" s="5">
        <f>VLOOKUP(D5,マスター_店名・単価・原価表!$D$2:$E$8,2,0)</f>
        <v>1500</v>
      </c>
      <c r="G5" s="5">
        <f t="shared" si="0"/>
        <v>4500</v>
      </c>
    </row>
    <row r="6" spans="1:7" x14ac:dyDescent="0.15">
      <c r="A6" s="43">
        <v>45355</v>
      </c>
      <c r="B6" s="1">
        <v>1023</v>
      </c>
      <c r="C6" s="4" t="str">
        <f>VLOOKUP(B6,マスター_店名・単価・原価表!$A$2:$B$5,2,0)</f>
        <v>池田菓子店</v>
      </c>
      <c r="D6" s="1" t="s">
        <v>40</v>
      </c>
      <c r="E6" s="1">
        <v>2</v>
      </c>
      <c r="F6" s="5">
        <f>VLOOKUP(D6,マスター_店名・単価・原価表!$D$2:$E$8,2,0)</f>
        <v>1200</v>
      </c>
      <c r="G6" s="5">
        <f t="shared" si="0"/>
        <v>2400</v>
      </c>
    </row>
    <row r="7" spans="1:7" x14ac:dyDescent="0.15">
      <c r="A7" s="43">
        <v>45356</v>
      </c>
      <c r="B7" s="1">
        <v>2001</v>
      </c>
      <c r="C7" s="4" t="str">
        <f>VLOOKUP(B7,マスター_店名・単価・原価表!$A$2:$B$5,2,0)</f>
        <v>あわ商店</v>
      </c>
      <c r="D7" s="1" t="s">
        <v>45</v>
      </c>
      <c r="E7" s="1">
        <v>2</v>
      </c>
      <c r="F7" s="5">
        <f>VLOOKUP(D7,マスター_店名・単価・原価表!$D$2:$E$8,2,0)</f>
        <v>780</v>
      </c>
      <c r="G7" s="5">
        <f t="shared" si="0"/>
        <v>1560</v>
      </c>
    </row>
    <row r="8" spans="1:7" x14ac:dyDescent="0.15">
      <c r="A8" s="43">
        <v>45356</v>
      </c>
      <c r="B8" s="1">
        <v>1023</v>
      </c>
      <c r="C8" s="4" t="str">
        <f>VLOOKUP(B8,マスター_店名・単価・原価表!$A$2:$B$5,2,0)</f>
        <v>池田菓子店</v>
      </c>
      <c r="D8" s="1" t="s">
        <v>43</v>
      </c>
      <c r="E8" s="1">
        <v>6</v>
      </c>
      <c r="F8" s="5">
        <f>VLOOKUP(D8,マスター_店名・単価・原価表!$D$2:$E$8,2,0)</f>
        <v>1500</v>
      </c>
      <c r="G8" s="5">
        <f t="shared" si="0"/>
        <v>9000</v>
      </c>
    </row>
    <row r="9" spans="1:7" x14ac:dyDescent="0.15">
      <c r="A9" s="43">
        <v>45356</v>
      </c>
      <c r="B9" s="1">
        <v>1023</v>
      </c>
      <c r="C9" s="4" t="str">
        <f>VLOOKUP(B9,マスター_店名・単価・原価表!$A$2:$B$5,2,0)</f>
        <v>池田菓子店</v>
      </c>
      <c r="D9" s="1" t="s">
        <v>44</v>
      </c>
      <c r="E9" s="1">
        <v>5</v>
      </c>
      <c r="F9" s="5">
        <f>VLOOKUP(D9,マスター_店名・単価・原価表!$D$2:$E$8,2,0)</f>
        <v>1800</v>
      </c>
      <c r="G9" s="5">
        <f t="shared" si="0"/>
        <v>9000</v>
      </c>
    </row>
    <row r="10" spans="1:7" x14ac:dyDescent="0.15">
      <c r="A10" s="43">
        <v>45357</v>
      </c>
      <c r="B10" s="1">
        <v>1023</v>
      </c>
      <c r="C10" s="4" t="str">
        <f>VLOOKUP(B10,マスター_店名・単価・原価表!$A$2:$B$5,2,0)</f>
        <v>池田菓子店</v>
      </c>
      <c r="D10" s="1" t="s">
        <v>39</v>
      </c>
      <c r="E10" s="1">
        <v>13</v>
      </c>
      <c r="F10" s="5">
        <f>VLOOKUP(D10,マスター_店名・単価・原価表!$D$2:$E$8,2,0)</f>
        <v>520</v>
      </c>
      <c r="G10" s="5">
        <f t="shared" si="0"/>
        <v>6760</v>
      </c>
    </row>
    <row r="11" spans="1:7" x14ac:dyDescent="0.15">
      <c r="A11" s="43">
        <v>45357</v>
      </c>
      <c r="B11" s="1">
        <v>1023</v>
      </c>
      <c r="C11" s="4" t="str">
        <f>VLOOKUP(B11,マスター_店名・単価・原価表!$A$2:$B$5,2,0)</f>
        <v>池田菓子店</v>
      </c>
      <c r="D11" s="1" t="s">
        <v>43</v>
      </c>
      <c r="E11" s="1">
        <v>2</v>
      </c>
      <c r="F11" s="5">
        <f>VLOOKUP(D11,マスター_店名・単価・原価表!$D$2:$E$8,2,0)</f>
        <v>1500</v>
      </c>
      <c r="G11" s="5">
        <f t="shared" si="0"/>
        <v>3000</v>
      </c>
    </row>
    <row r="12" spans="1:7" x14ac:dyDescent="0.15">
      <c r="A12" s="43">
        <v>45358</v>
      </c>
      <c r="B12" s="1">
        <v>1008</v>
      </c>
      <c r="C12" s="4" t="str">
        <f>VLOOKUP(B12,マスター_店名・単価・原価表!$A$2:$B$5,2,0)</f>
        <v>えがおキッチン</v>
      </c>
      <c r="D12" s="1" t="s">
        <v>39</v>
      </c>
      <c r="E12" s="1">
        <v>15</v>
      </c>
      <c r="F12" s="5">
        <f>VLOOKUP(D12,マスター_店名・単価・原価表!$D$2:$E$8,2,0)</f>
        <v>520</v>
      </c>
      <c r="G12" s="5">
        <f t="shared" si="0"/>
        <v>7800</v>
      </c>
    </row>
    <row r="13" spans="1:7" x14ac:dyDescent="0.15">
      <c r="A13" s="43">
        <v>45358</v>
      </c>
      <c r="B13" s="1">
        <v>2015</v>
      </c>
      <c r="C13" s="4" t="str">
        <f>VLOOKUP(B13,マスター_店名・単価・原価表!$A$2:$B$5,2,0)</f>
        <v>藍染工房</v>
      </c>
      <c r="D13" s="1" t="s">
        <v>43</v>
      </c>
      <c r="E13" s="1">
        <v>15</v>
      </c>
      <c r="F13" s="5">
        <f>VLOOKUP(D13,マスター_店名・単価・原価表!$D$2:$E$8,2,0)</f>
        <v>1500</v>
      </c>
      <c r="G13" s="5">
        <f t="shared" si="0"/>
        <v>22500</v>
      </c>
    </row>
    <row r="14" spans="1:7" x14ac:dyDescent="0.15">
      <c r="A14" s="43">
        <v>45364</v>
      </c>
      <c r="B14" s="1">
        <v>1023</v>
      </c>
      <c r="C14" s="4" t="str">
        <f>VLOOKUP(B14,マスター_店名・単価・原価表!$A$2:$B$5,2,0)</f>
        <v>池田菓子店</v>
      </c>
      <c r="D14" s="1" t="s">
        <v>41</v>
      </c>
      <c r="E14" s="1">
        <v>4</v>
      </c>
      <c r="F14" s="5">
        <f>VLOOKUP(D14,マスター_店名・単価・原価表!$D$2:$E$8,2,0)</f>
        <v>350</v>
      </c>
      <c r="G14" s="5">
        <f t="shared" si="0"/>
        <v>1400</v>
      </c>
    </row>
    <row r="15" spans="1:7" x14ac:dyDescent="0.15">
      <c r="A15" s="43">
        <v>45364</v>
      </c>
      <c r="B15" s="1">
        <v>1023</v>
      </c>
      <c r="C15" s="4" t="str">
        <f>VLOOKUP(B15,マスター_店名・単価・原価表!$A$2:$B$5,2,0)</f>
        <v>池田菓子店</v>
      </c>
      <c r="D15" s="1" t="s">
        <v>43</v>
      </c>
      <c r="E15" s="1">
        <v>3</v>
      </c>
      <c r="F15" s="5">
        <f>VLOOKUP(D15,マスター_店名・単価・原価表!$D$2:$E$8,2,0)</f>
        <v>1500</v>
      </c>
      <c r="G15" s="5">
        <f t="shared" si="0"/>
        <v>4500</v>
      </c>
    </row>
    <row r="16" spans="1:7" x14ac:dyDescent="0.15">
      <c r="A16" s="43">
        <v>45366</v>
      </c>
      <c r="B16" s="1">
        <v>1008</v>
      </c>
      <c r="C16" s="4" t="str">
        <f>VLOOKUP(B16,マスター_店名・単価・原価表!$A$2:$B$5,2,0)</f>
        <v>えがおキッチン</v>
      </c>
      <c r="D16" s="1" t="s">
        <v>40</v>
      </c>
      <c r="E16" s="1">
        <v>5</v>
      </c>
      <c r="F16" s="5">
        <f>VLOOKUP(D16,マスター_店名・単価・原価表!$D$2:$E$8,2,0)</f>
        <v>1200</v>
      </c>
      <c r="G16" s="5">
        <f t="shared" si="0"/>
        <v>6000</v>
      </c>
    </row>
    <row r="17" spans="1:7" x14ac:dyDescent="0.15">
      <c r="A17" s="43">
        <v>45369</v>
      </c>
      <c r="B17" s="1">
        <v>2015</v>
      </c>
      <c r="C17" s="4" t="str">
        <f>VLOOKUP(B17,マスター_店名・単価・原価表!$A$2:$B$5,2,0)</f>
        <v>藍染工房</v>
      </c>
      <c r="D17" s="1" t="s">
        <v>40</v>
      </c>
      <c r="E17" s="1">
        <v>22</v>
      </c>
      <c r="F17" s="5">
        <f>VLOOKUP(D17,マスター_店名・単価・原価表!$D$2:$E$8,2,0)</f>
        <v>1200</v>
      </c>
      <c r="G17" s="5">
        <f t="shared" si="0"/>
        <v>26400</v>
      </c>
    </row>
    <row r="18" spans="1:7" x14ac:dyDescent="0.15">
      <c r="A18" s="43">
        <v>45369</v>
      </c>
      <c r="B18" s="1">
        <v>1023</v>
      </c>
      <c r="C18" s="4" t="str">
        <f>VLOOKUP(B18,マスター_店名・単価・原価表!$A$2:$B$5,2,0)</f>
        <v>池田菓子店</v>
      </c>
      <c r="D18" s="1" t="s">
        <v>42</v>
      </c>
      <c r="E18" s="1">
        <v>25</v>
      </c>
      <c r="F18" s="5">
        <f>VLOOKUP(D18,マスター_店名・単価・原価表!$D$2:$E$8,2,0)</f>
        <v>230</v>
      </c>
      <c r="G18" s="5">
        <f t="shared" si="0"/>
        <v>5750</v>
      </c>
    </row>
    <row r="19" spans="1:7" x14ac:dyDescent="0.15">
      <c r="A19" s="43">
        <v>45369</v>
      </c>
      <c r="B19" s="1">
        <v>1023</v>
      </c>
      <c r="C19" s="4" t="str">
        <f>VLOOKUP(B19,マスター_店名・単価・原価表!$A$2:$B$5,2,0)</f>
        <v>池田菓子店</v>
      </c>
      <c r="D19" s="1" t="s">
        <v>43</v>
      </c>
      <c r="E19" s="1">
        <v>5</v>
      </c>
      <c r="F19" s="5">
        <f>VLOOKUP(D19,マスター_店名・単価・原価表!$D$2:$E$8,2,0)</f>
        <v>1500</v>
      </c>
      <c r="G19" s="5">
        <f t="shared" si="0"/>
        <v>7500</v>
      </c>
    </row>
    <row r="20" spans="1:7" x14ac:dyDescent="0.15">
      <c r="A20" s="43">
        <v>45369</v>
      </c>
      <c r="B20" s="1">
        <v>1008</v>
      </c>
      <c r="C20" s="4" t="str">
        <f>VLOOKUP(B20,マスター_店名・単価・原価表!$A$2:$B$5,2,0)</f>
        <v>えがおキッチン</v>
      </c>
      <c r="D20" s="1" t="s">
        <v>43</v>
      </c>
      <c r="E20" s="1">
        <v>3</v>
      </c>
      <c r="F20" s="5">
        <f>VLOOKUP(D20,マスター_店名・単価・原価表!$D$2:$E$8,2,0)</f>
        <v>1500</v>
      </c>
      <c r="G20" s="5">
        <f t="shared" si="0"/>
        <v>4500</v>
      </c>
    </row>
    <row r="21" spans="1:7" x14ac:dyDescent="0.15">
      <c r="A21" s="43">
        <v>45370</v>
      </c>
      <c r="B21" s="1">
        <v>1008</v>
      </c>
      <c r="C21" s="4" t="str">
        <f>VLOOKUP(B21,マスター_店名・単価・原価表!$A$2:$B$5,2,0)</f>
        <v>えがおキッチン</v>
      </c>
      <c r="D21" s="1" t="s">
        <v>45</v>
      </c>
      <c r="E21" s="1">
        <v>3</v>
      </c>
      <c r="F21" s="5">
        <f>VLOOKUP(D21,マスター_店名・単価・原価表!$D$2:$E$8,2,0)</f>
        <v>780</v>
      </c>
      <c r="G21" s="5">
        <f t="shared" si="0"/>
        <v>2340</v>
      </c>
    </row>
    <row r="22" spans="1:7" x14ac:dyDescent="0.15">
      <c r="A22" s="43">
        <v>45372</v>
      </c>
      <c r="B22" s="1">
        <v>2015</v>
      </c>
      <c r="C22" s="4" t="str">
        <f>VLOOKUP(B22,マスター_店名・単価・原価表!$A$2:$B$5,2,0)</f>
        <v>藍染工房</v>
      </c>
      <c r="D22" s="1" t="s">
        <v>42</v>
      </c>
      <c r="E22" s="1">
        <v>6</v>
      </c>
      <c r="F22" s="5">
        <f>VLOOKUP(D22,マスター_店名・単価・原価表!$D$2:$E$8,2,0)</f>
        <v>230</v>
      </c>
      <c r="G22" s="5">
        <f t="shared" si="0"/>
        <v>1380</v>
      </c>
    </row>
    <row r="23" spans="1:7" x14ac:dyDescent="0.15">
      <c r="A23" s="43">
        <v>45373</v>
      </c>
      <c r="B23" s="1">
        <v>2001</v>
      </c>
      <c r="C23" s="4" t="str">
        <f>VLOOKUP(B23,マスター_店名・単価・原価表!$A$2:$B$5,2,0)</f>
        <v>あわ商店</v>
      </c>
      <c r="D23" s="1" t="s">
        <v>41</v>
      </c>
      <c r="E23" s="1">
        <v>5</v>
      </c>
      <c r="F23" s="5">
        <f>VLOOKUP(D23,マスター_店名・単価・原価表!$D$2:$E$8,2,0)</f>
        <v>350</v>
      </c>
      <c r="G23" s="5">
        <f t="shared" si="0"/>
        <v>1750</v>
      </c>
    </row>
    <row r="24" spans="1:7" x14ac:dyDescent="0.15">
      <c r="A24" s="43">
        <v>45376</v>
      </c>
      <c r="B24" s="1">
        <v>2001</v>
      </c>
      <c r="C24" s="4" t="str">
        <f>VLOOKUP(B24,マスター_店名・単価・原価表!$A$2:$B$5,2,0)</f>
        <v>あわ商店</v>
      </c>
      <c r="D24" s="1" t="s">
        <v>40</v>
      </c>
      <c r="E24" s="1">
        <v>7</v>
      </c>
      <c r="F24" s="5">
        <f>VLOOKUP(D24,マスター_店名・単価・原価表!$D$2:$E$8,2,0)</f>
        <v>1200</v>
      </c>
      <c r="G24" s="5">
        <f t="shared" si="0"/>
        <v>8400</v>
      </c>
    </row>
    <row r="25" spans="1:7" x14ac:dyDescent="0.15">
      <c r="A25" s="43">
        <v>45377</v>
      </c>
      <c r="B25" s="1">
        <v>1023</v>
      </c>
      <c r="C25" s="4" t="str">
        <f>VLOOKUP(B25,マスター_店名・単価・原価表!$A$2:$B$5,2,0)</f>
        <v>池田菓子店</v>
      </c>
      <c r="D25" s="1" t="s">
        <v>45</v>
      </c>
      <c r="E25" s="1">
        <v>3</v>
      </c>
      <c r="F25" s="5">
        <f>VLOOKUP(D25,マスター_店名・単価・原価表!$D$2:$E$8,2,0)</f>
        <v>780</v>
      </c>
      <c r="G25" s="5">
        <f t="shared" si="0"/>
        <v>2340</v>
      </c>
    </row>
    <row r="26" spans="1:7" x14ac:dyDescent="0.15">
      <c r="A26" s="43">
        <v>45377</v>
      </c>
      <c r="B26" s="1">
        <v>2015</v>
      </c>
      <c r="C26" s="4" t="str">
        <f>VLOOKUP(B26,マスター_店名・単価・原価表!$A$2:$B$5,2,0)</f>
        <v>藍染工房</v>
      </c>
      <c r="D26" s="1" t="s">
        <v>39</v>
      </c>
      <c r="E26" s="1">
        <v>13</v>
      </c>
      <c r="F26" s="5">
        <f>VLOOKUP(D26,マスター_店名・単価・原価表!$D$2:$E$8,2,0)</f>
        <v>520</v>
      </c>
      <c r="G26" s="5">
        <f t="shared" si="0"/>
        <v>6760</v>
      </c>
    </row>
    <row r="27" spans="1:7" x14ac:dyDescent="0.15">
      <c r="A27" s="43">
        <v>45379</v>
      </c>
      <c r="B27" s="1">
        <v>2015</v>
      </c>
      <c r="C27" s="4" t="str">
        <f>VLOOKUP(B27,マスター_店名・単価・原価表!$A$2:$B$5,2,0)</f>
        <v>藍染工房</v>
      </c>
      <c r="D27" s="1" t="s">
        <v>42</v>
      </c>
      <c r="E27" s="1">
        <v>3</v>
      </c>
      <c r="F27" s="5">
        <f>VLOOKUP(D27,マスター_店名・単価・原価表!$D$2:$E$8,2,0)</f>
        <v>230</v>
      </c>
      <c r="G27" s="5">
        <f t="shared" si="0"/>
        <v>690</v>
      </c>
    </row>
    <row r="28" spans="1:7" x14ac:dyDescent="0.15">
      <c r="A28" s="43">
        <v>45380</v>
      </c>
      <c r="B28" s="1">
        <v>1008</v>
      </c>
      <c r="C28" s="4" t="str">
        <f>VLOOKUP(B28,マスター_店名・単価・原価表!$A$2:$B$5,2,0)</f>
        <v>えがおキッチン</v>
      </c>
      <c r="D28" s="1" t="s">
        <v>45</v>
      </c>
      <c r="E28" s="1">
        <v>4</v>
      </c>
      <c r="F28" s="5">
        <f>VLOOKUP(D28,マスター_店名・単価・原価表!$D$2:$E$8,2,0)</f>
        <v>780</v>
      </c>
      <c r="G28" s="5">
        <f t="shared" si="0"/>
        <v>3120</v>
      </c>
    </row>
    <row r="29" spans="1:7" x14ac:dyDescent="0.15">
      <c r="A29" s="43">
        <v>45380</v>
      </c>
      <c r="B29" s="1">
        <v>1008</v>
      </c>
      <c r="C29" s="4" t="str">
        <f>VLOOKUP(B29,マスター_店名・単価・原価表!$A$2:$B$5,2,0)</f>
        <v>えがおキッチン</v>
      </c>
      <c r="D29" s="1" t="s">
        <v>41</v>
      </c>
      <c r="E29" s="1">
        <v>7</v>
      </c>
      <c r="F29" s="5">
        <f>VLOOKUP(D29,マスター_店名・単価・原価表!$D$2:$E$8,2,0)</f>
        <v>350</v>
      </c>
      <c r="G29" s="5">
        <f t="shared" si="0"/>
        <v>2450</v>
      </c>
    </row>
    <row r="30" spans="1:7" x14ac:dyDescent="0.15">
      <c r="A30" s="43">
        <v>45380</v>
      </c>
      <c r="B30" s="1">
        <v>2001</v>
      </c>
      <c r="C30" s="4" t="str">
        <f>VLOOKUP(B30,マスター_店名・単価・原価表!$A$2:$B$5,2,0)</f>
        <v>あわ商店</v>
      </c>
      <c r="D30" s="1" t="s">
        <v>39</v>
      </c>
      <c r="E30" s="1">
        <v>15</v>
      </c>
      <c r="F30" s="5">
        <f>VLOOKUP(D30,マスター_店名・単価・原価表!$D$2:$E$8,2,0)</f>
        <v>520</v>
      </c>
      <c r="G30" s="5">
        <f t="shared" si="0"/>
        <v>7800</v>
      </c>
    </row>
    <row r="31" spans="1:7" x14ac:dyDescent="0.15">
      <c r="A31" s="43">
        <v>45381</v>
      </c>
      <c r="B31" s="1">
        <v>1023</v>
      </c>
      <c r="C31" s="4" t="str">
        <f>VLOOKUP(B31,マスター_店名・単価・原価表!$A$2:$B$5,2,0)</f>
        <v>池田菓子店</v>
      </c>
      <c r="D31" s="1" t="s">
        <v>44</v>
      </c>
      <c r="E31" s="1">
        <v>2</v>
      </c>
      <c r="F31" s="5">
        <f>VLOOKUP(D31,マスター_店名・単価・原価表!$D$2:$E$8,2,0)</f>
        <v>1800</v>
      </c>
      <c r="G31" s="5">
        <f t="shared" si="0"/>
        <v>3600</v>
      </c>
    </row>
    <row r="32" spans="1:7" x14ac:dyDescent="0.15">
      <c r="D32" s="1" t="s">
        <v>47</v>
      </c>
      <c r="E32" s="1">
        <f>SUM(E2:E31)</f>
        <v>236</v>
      </c>
      <c r="F32" s="42"/>
      <c r="G32" s="5">
        <f>SUM(G2:G31)</f>
        <v>177760</v>
      </c>
    </row>
  </sheetData>
  <sortState ref="A2:G31">
    <sortCondition ref="A2:A31"/>
  </sortState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6" workbookViewId="0">
      <selection activeCell="C15" sqref="C15"/>
    </sheetView>
  </sheetViews>
  <sheetFormatPr defaultRowHeight="13.5" x14ac:dyDescent="0.15"/>
  <cols>
    <col min="1" max="1" width="5.625" customWidth="1"/>
    <col min="2" max="2" width="12.625" customWidth="1"/>
    <col min="3" max="3" width="26.25" bestFit="1" customWidth="1"/>
    <col min="4" max="5" width="9.625" customWidth="1"/>
    <col min="6" max="6" width="13.625" customWidth="1"/>
  </cols>
  <sheetData>
    <row r="1" spans="1:6" ht="24" x14ac:dyDescent="0.15">
      <c r="C1" s="19" t="s">
        <v>26</v>
      </c>
      <c r="F1" s="49">
        <v>45392</v>
      </c>
    </row>
    <row r="2" spans="1:6" ht="13.5" customHeight="1" x14ac:dyDescent="0.15"/>
    <row r="3" spans="1:6" ht="22.5" customHeight="1" thickBot="1" x14ac:dyDescent="0.2">
      <c r="A3" s="78" t="s">
        <v>60</v>
      </c>
      <c r="B3" s="78"/>
      <c r="C3" s="20" t="s">
        <v>5</v>
      </c>
    </row>
    <row r="4" spans="1:6" ht="13.5" customHeight="1" x14ac:dyDescent="0.15">
      <c r="A4" s="34"/>
      <c r="B4" s="34"/>
      <c r="C4" s="34"/>
    </row>
    <row r="5" spans="1:6" ht="13.5" customHeight="1" x14ac:dyDescent="0.15">
      <c r="C5" s="34"/>
      <c r="D5" t="s">
        <v>27</v>
      </c>
    </row>
    <row r="6" spans="1:6" ht="13.5" customHeight="1" x14ac:dyDescent="0.15">
      <c r="A6" t="s">
        <v>35</v>
      </c>
      <c r="C6" s="34"/>
      <c r="D6" t="s">
        <v>34</v>
      </c>
    </row>
    <row r="7" spans="1:6" ht="13.5" customHeight="1" x14ac:dyDescent="0.15">
      <c r="A7" t="s">
        <v>36</v>
      </c>
      <c r="B7" s="34"/>
      <c r="C7" s="34"/>
      <c r="D7" t="s">
        <v>33</v>
      </c>
    </row>
    <row r="8" spans="1:6" ht="13.5" customHeight="1" x14ac:dyDescent="0.15">
      <c r="A8" t="s">
        <v>37</v>
      </c>
      <c r="B8" s="34"/>
      <c r="C8" s="34"/>
      <c r="D8" t="s">
        <v>38</v>
      </c>
    </row>
    <row r="9" spans="1:6" ht="13.5" customHeight="1" x14ac:dyDescent="0.15">
      <c r="A9" s="34"/>
      <c r="B9" s="34"/>
      <c r="C9" s="34"/>
    </row>
    <row r="10" spans="1:6" ht="32.25" customHeight="1" thickBot="1" x14ac:dyDescent="0.2">
      <c r="C10" s="55">
        <f>F35</f>
        <v>65286</v>
      </c>
      <c r="D10" s="6" t="s">
        <v>8</v>
      </c>
    </row>
    <row r="11" spans="1:6" ht="14.25" thickBot="1" x14ac:dyDescent="0.2"/>
    <row r="12" spans="1:6" ht="17.25" customHeight="1" thickBot="1" x14ac:dyDescent="0.2">
      <c r="B12" s="23" t="s">
        <v>2</v>
      </c>
      <c r="C12" s="24" t="s">
        <v>6</v>
      </c>
      <c r="D12" s="24" t="s">
        <v>3</v>
      </c>
      <c r="E12" s="24" t="s">
        <v>4</v>
      </c>
      <c r="F12" s="25" t="s">
        <v>9</v>
      </c>
    </row>
    <row r="13" spans="1:6" ht="17.25" customHeight="1" x14ac:dyDescent="0.15">
      <c r="B13" s="52">
        <v>45352</v>
      </c>
      <c r="C13" s="50" t="s">
        <v>51</v>
      </c>
      <c r="D13" s="54">
        <v>350</v>
      </c>
      <c r="E13" s="51">
        <v>5</v>
      </c>
      <c r="F13" s="27">
        <f>D13*E13</f>
        <v>1750</v>
      </c>
    </row>
    <row r="14" spans="1:6" ht="17.25" customHeight="1" x14ac:dyDescent="0.15">
      <c r="B14" s="53">
        <v>45353</v>
      </c>
      <c r="C14" s="1" t="s">
        <v>52</v>
      </c>
      <c r="D14" s="5">
        <v>230</v>
      </c>
      <c r="E14" s="17">
        <v>15</v>
      </c>
      <c r="F14" s="14">
        <f t="shared" ref="F14:F25" si="0">D14*E14</f>
        <v>3450</v>
      </c>
    </row>
    <row r="15" spans="1:6" ht="17.25" customHeight="1" x14ac:dyDescent="0.15">
      <c r="B15" s="53">
        <v>45355</v>
      </c>
      <c r="C15" s="1" t="s">
        <v>25</v>
      </c>
      <c r="D15" s="5">
        <v>1200</v>
      </c>
      <c r="E15" s="17">
        <v>2</v>
      </c>
      <c r="F15" s="14">
        <f t="shared" si="0"/>
        <v>2400</v>
      </c>
    </row>
    <row r="16" spans="1:6" ht="17.25" customHeight="1" x14ac:dyDescent="0.15">
      <c r="B16" s="53">
        <v>45356</v>
      </c>
      <c r="C16" s="1" t="s">
        <v>30</v>
      </c>
      <c r="D16" s="5">
        <v>1500</v>
      </c>
      <c r="E16" s="17">
        <v>6</v>
      </c>
      <c r="F16" s="14">
        <f t="shared" si="0"/>
        <v>9000</v>
      </c>
    </row>
    <row r="17" spans="2:6" ht="17.25" customHeight="1" x14ac:dyDescent="0.15">
      <c r="B17" s="53"/>
      <c r="C17" s="1" t="s">
        <v>54</v>
      </c>
      <c r="D17" s="5">
        <v>1800</v>
      </c>
      <c r="E17" s="17">
        <v>5</v>
      </c>
      <c r="F17" s="14">
        <f t="shared" si="0"/>
        <v>9000</v>
      </c>
    </row>
    <row r="18" spans="2:6" ht="17.25" customHeight="1" x14ac:dyDescent="0.15">
      <c r="B18" s="53">
        <v>45357</v>
      </c>
      <c r="C18" s="1" t="s">
        <v>50</v>
      </c>
      <c r="D18" s="5">
        <v>520</v>
      </c>
      <c r="E18" s="17">
        <v>13</v>
      </c>
      <c r="F18" s="14">
        <f t="shared" si="0"/>
        <v>6760</v>
      </c>
    </row>
    <row r="19" spans="2:6" ht="17.25" customHeight="1" x14ac:dyDescent="0.15">
      <c r="B19" s="53"/>
      <c r="C19" s="1" t="s">
        <v>30</v>
      </c>
      <c r="D19" s="5">
        <v>1500</v>
      </c>
      <c r="E19" s="17">
        <v>2</v>
      </c>
      <c r="F19" s="14">
        <f t="shared" si="0"/>
        <v>3000</v>
      </c>
    </row>
    <row r="20" spans="2:6" ht="17.25" customHeight="1" x14ac:dyDescent="0.15">
      <c r="B20" s="53">
        <v>45364</v>
      </c>
      <c r="C20" s="1" t="s">
        <v>51</v>
      </c>
      <c r="D20" s="5">
        <v>350</v>
      </c>
      <c r="E20" s="17">
        <v>4</v>
      </c>
      <c r="F20" s="14">
        <f t="shared" si="0"/>
        <v>1400</v>
      </c>
    </row>
    <row r="21" spans="2:6" ht="17.25" customHeight="1" x14ac:dyDescent="0.15">
      <c r="B21" s="53"/>
      <c r="C21" s="1" t="s">
        <v>30</v>
      </c>
      <c r="D21" s="5">
        <v>1500</v>
      </c>
      <c r="E21" s="17">
        <v>3</v>
      </c>
      <c r="F21" s="14">
        <f t="shared" si="0"/>
        <v>4500</v>
      </c>
    </row>
    <row r="22" spans="2:6" ht="17.25" customHeight="1" x14ac:dyDescent="0.15">
      <c r="B22" s="53">
        <v>45369</v>
      </c>
      <c r="C22" s="1" t="s">
        <v>52</v>
      </c>
      <c r="D22" s="5">
        <v>230</v>
      </c>
      <c r="E22" s="17">
        <v>25</v>
      </c>
      <c r="F22" s="14">
        <f t="shared" si="0"/>
        <v>5750</v>
      </c>
    </row>
    <row r="23" spans="2:6" ht="17.25" customHeight="1" x14ac:dyDescent="0.15">
      <c r="B23" s="53"/>
      <c r="C23" s="1" t="s">
        <v>30</v>
      </c>
      <c r="D23" s="5">
        <v>1500</v>
      </c>
      <c r="E23" s="17">
        <v>5</v>
      </c>
      <c r="F23" s="14">
        <f t="shared" si="0"/>
        <v>7500</v>
      </c>
    </row>
    <row r="24" spans="2:6" ht="17.25" customHeight="1" x14ac:dyDescent="0.15">
      <c r="B24" s="53">
        <v>45377</v>
      </c>
      <c r="C24" s="1" t="s">
        <v>53</v>
      </c>
      <c r="D24" s="5">
        <v>780</v>
      </c>
      <c r="E24" s="17">
        <v>3</v>
      </c>
      <c r="F24" s="14">
        <f t="shared" si="0"/>
        <v>2340</v>
      </c>
    </row>
    <row r="25" spans="2:6" ht="17.25" customHeight="1" x14ac:dyDescent="0.15">
      <c r="B25" s="53">
        <v>45381</v>
      </c>
      <c r="C25" s="1" t="s">
        <v>54</v>
      </c>
      <c r="D25" s="5">
        <v>1800</v>
      </c>
      <c r="E25" s="17">
        <v>2</v>
      </c>
      <c r="F25" s="14">
        <f t="shared" si="0"/>
        <v>3600</v>
      </c>
    </row>
    <row r="26" spans="2:6" ht="17.25" customHeight="1" x14ac:dyDescent="0.15">
      <c r="B26" s="18"/>
      <c r="C26" s="1"/>
      <c r="D26" s="5"/>
      <c r="E26" s="17"/>
      <c r="F26" s="14"/>
    </row>
    <row r="27" spans="2:6" ht="17.25" customHeight="1" x14ac:dyDescent="0.15">
      <c r="B27" s="18"/>
      <c r="C27" s="1"/>
      <c r="D27" s="5"/>
      <c r="E27" s="17"/>
      <c r="F27" s="14"/>
    </row>
    <row r="28" spans="2:6" ht="17.25" customHeight="1" x14ac:dyDescent="0.15">
      <c r="B28" s="18"/>
      <c r="C28" s="1"/>
      <c r="D28" s="5"/>
      <c r="E28" s="17"/>
      <c r="F28" s="14"/>
    </row>
    <row r="29" spans="2:6" ht="17.25" customHeight="1" x14ac:dyDescent="0.15">
      <c r="B29" s="18"/>
      <c r="C29" s="1"/>
      <c r="D29" s="5"/>
      <c r="E29" s="17"/>
      <c r="F29" s="14"/>
    </row>
    <row r="30" spans="2:6" ht="17.25" customHeight="1" x14ac:dyDescent="0.15">
      <c r="B30" s="18"/>
      <c r="C30" s="1"/>
      <c r="D30" s="5"/>
      <c r="E30" s="17"/>
      <c r="F30" s="14"/>
    </row>
    <row r="31" spans="2:6" ht="17.25" customHeight="1" x14ac:dyDescent="0.15">
      <c r="B31" s="18"/>
      <c r="C31" s="1"/>
      <c r="D31" s="5"/>
      <c r="E31" s="17"/>
      <c r="F31" s="14"/>
    </row>
    <row r="32" spans="2:6" ht="21.75" customHeight="1" thickBot="1" x14ac:dyDescent="0.2">
      <c r="B32" s="8"/>
      <c r="C32" s="9"/>
      <c r="D32" s="15"/>
      <c r="E32" s="36"/>
      <c r="F32" s="30"/>
    </row>
    <row r="33" spans="4:6" ht="17.25" customHeight="1" x14ac:dyDescent="0.15">
      <c r="D33" s="37"/>
      <c r="E33" s="38" t="s">
        <v>28</v>
      </c>
      <c r="F33" s="27">
        <f>SUM(F13:F32)</f>
        <v>60450</v>
      </c>
    </row>
    <row r="34" spans="4:6" ht="17.25" customHeight="1" x14ac:dyDescent="0.15">
      <c r="E34" s="39" t="s">
        <v>31</v>
      </c>
      <c r="F34" s="14">
        <f>F33*0.08</f>
        <v>4836</v>
      </c>
    </row>
    <row r="35" spans="4:6" ht="17.25" customHeight="1" thickBot="1" x14ac:dyDescent="0.2">
      <c r="E35" s="40" t="s">
        <v>7</v>
      </c>
      <c r="F35" s="30">
        <f>SUM(F33:F34)</f>
        <v>65286</v>
      </c>
    </row>
  </sheetData>
  <mergeCells count="1">
    <mergeCell ref="A3:B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Header>&amp;L2024年3月&amp;R池田菓子店請求書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opLeftCell="A19" workbookViewId="0">
      <selection activeCell="E46" sqref="E46"/>
    </sheetView>
  </sheetViews>
  <sheetFormatPr defaultRowHeight="13.5" x14ac:dyDescent="0.15"/>
  <cols>
    <col min="1" max="1" width="25.625" bestFit="1" customWidth="1"/>
    <col min="2" max="2" width="13.125" bestFit="1" customWidth="1"/>
    <col min="3" max="3" width="13.125" customWidth="1"/>
    <col min="4" max="4" width="12.125" bestFit="1" customWidth="1"/>
    <col min="6" max="9" width="0" hidden="1" customWidth="1"/>
  </cols>
  <sheetData>
    <row r="2" spans="1:9" ht="14.25" thickBot="1" x14ac:dyDescent="0.2"/>
    <row r="3" spans="1:9" ht="14.25" thickBot="1" x14ac:dyDescent="0.2">
      <c r="A3" s="31" t="s">
        <v>6</v>
      </c>
      <c r="B3" s="32" t="s">
        <v>32</v>
      </c>
      <c r="C3" s="32" t="s">
        <v>46</v>
      </c>
      <c r="D3" s="33" t="s">
        <v>15</v>
      </c>
    </row>
    <row r="4" spans="1:9" x14ac:dyDescent="0.15">
      <c r="A4" s="12" t="s">
        <v>21</v>
      </c>
      <c r="B4" s="56">
        <v>38480</v>
      </c>
      <c r="C4" s="63">
        <f>B4/$B$11*100</f>
        <v>21.647164716471647</v>
      </c>
      <c r="D4" s="59">
        <f>B4-(B4*F4)</f>
        <v>32708</v>
      </c>
      <c r="F4" s="13">
        <v>0.15</v>
      </c>
      <c r="H4" s="45" t="s">
        <v>50</v>
      </c>
      <c r="I4" s="46">
        <v>38480</v>
      </c>
    </row>
    <row r="5" spans="1:9" x14ac:dyDescent="0.15">
      <c r="A5" s="10" t="s">
        <v>22</v>
      </c>
      <c r="B5" s="57">
        <v>7350</v>
      </c>
      <c r="C5" s="64">
        <f t="shared" ref="C5:C10" si="0">B5/$B$11*100</f>
        <v>4.1347884788478844</v>
      </c>
      <c r="D5" s="60">
        <f t="shared" ref="D5:D10" si="1">B5-(B5*F5)</f>
        <v>5292</v>
      </c>
      <c r="F5" s="13">
        <v>0.28000000000000003</v>
      </c>
      <c r="H5" s="45" t="s">
        <v>51</v>
      </c>
      <c r="I5" s="46">
        <v>7350</v>
      </c>
    </row>
    <row r="6" spans="1:9" x14ac:dyDescent="0.15">
      <c r="A6" s="10" t="s">
        <v>23</v>
      </c>
      <c r="B6" s="57">
        <v>11270</v>
      </c>
      <c r="C6" s="64">
        <f t="shared" si="0"/>
        <v>6.34000900090009</v>
      </c>
      <c r="D6" s="60">
        <f t="shared" si="1"/>
        <v>10143</v>
      </c>
      <c r="F6" s="13">
        <v>0.1</v>
      </c>
      <c r="H6" s="45" t="s">
        <v>52</v>
      </c>
      <c r="I6" s="46">
        <v>11270</v>
      </c>
    </row>
    <row r="7" spans="1:9" x14ac:dyDescent="0.15">
      <c r="A7" s="10" t="s">
        <v>43</v>
      </c>
      <c r="B7" s="57">
        <v>55500</v>
      </c>
      <c r="C7" s="64">
        <f t="shared" si="0"/>
        <v>31.221872187218725</v>
      </c>
      <c r="D7" s="60">
        <f t="shared" si="1"/>
        <v>24974.999999999996</v>
      </c>
      <c r="F7" s="13">
        <v>0.55000000000000004</v>
      </c>
      <c r="H7" s="45" t="s">
        <v>30</v>
      </c>
      <c r="I7" s="46">
        <v>55500</v>
      </c>
    </row>
    <row r="8" spans="1:9" x14ac:dyDescent="0.15">
      <c r="A8" s="10" t="s">
        <v>40</v>
      </c>
      <c r="B8" s="57">
        <v>43200</v>
      </c>
      <c r="C8" s="64">
        <f t="shared" si="0"/>
        <v>24.302430243024304</v>
      </c>
      <c r="D8" s="60">
        <f t="shared" si="1"/>
        <v>28080</v>
      </c>
      <c r="F8" s="13">
        <v>0.35</v>
      </c>
      <c r="H8" s="45" t="s">
        <v>25</v>
      </c>
      <c r="I8" s="46">
        <v>43200</v>
      </c>
    </row>
    <row r="9" spans="1:9" x14ac:dyDescent="0.15">
      <c r="A9" s="10" t="s">
        <v>29</v>
      </c>
      <c r="B9" s="57">
        <v>9360</v>
      </c>
      <c r="C9" s="64">
        <f t="shared" si="0"/>
        <v>5.2655265526552659</v>
      </c>
      <c r="D9" s="60">
        <f t="shared" si="1"/>
        <v>3276</v>
      </c>
      <c r="F9" s="13">
        <v>0.65</v>
      </c>
      <c r="H9" s="45" t="s">
        <v>53</v>
      </c>
      <c r="I9" s="46">
        <v>9360</v>
      </c>
    </row>
    <row r="10" spans="1:9" ht="14.25" thickBot="1" x14ac:dyDescent="0.2">
      <c r="A10" s="11" t="s">
        <v>24</v>
      </c>
      <c r="B10" s="58">
        <v>12600</v>
      </c>
      <c r="C10" s="65">
        <f t="shared" si="0"/>
        <v>7.0882088208820884</v>
      </c>
      <c r="D10" s="61">
        <f t="shared" si="1"/>
        <v>2520</v>
      </c>
      <c r="F10" s="13">
        <v>0.8</v>
      </c>
      <c r="H10" s="45" t="s">
        <v>54</v>
      </c>
      <c r="I10" s="46">
        <v>12600</v>
      </c>
    </row>
    <row r="11" spans="1:9" ht="14.25" thickBot="1" x14ac:dyDescent="0.2">
      <c r="A11" s="11" t="s">
        <v>7</v>
      </c>
      <c r="B11" s="35">
        <f>SUM(B4:B10)</f>
        <v>177760</v>
      </c>
      <c r="C11" s="41"/>
      <c r="D11" s="62">
        <f>SUM(D4:D10)</f>
        <v>106994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Header>&amp;L2024年3月&amp;R商品別分析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3.5" x14ac:dyDescent="0.15"/>
  <cols>
    <col min="1" max="1" width="8.5" customWidth="1"/>
    <col min="2" max="2" width="19" bestFit="1" customWidth="1"/>
    <col min="4" max="4" width="19.375" bestFit="1" customWidth="1"/>
    <col min="6" max="6" width="11.125" bestFit="1" customWidth="1"/>
  </cols>
  <sheetData>
    <row r="1" spans="1:6" x14ac:dyDescent="0.15">
      <c r="A1" s="2" t="s">
        <v>10</v>
      </c>
      <c r="B1" s="2" t="s">
        <v>13</v>
      </c>
      <c r="D1" s="2" t="s">
        <v>6</v>
      </c>
      <c r="E1" s="2" t="s">
        <v>4</v>
      </c>
      <c r="F1" s="2" t="s">
        <v>14</v>
      </c>
    </row>
    <row r="2" spans="1:6" x14ac:dyDescent="0.15">
      <c r="A2" s="1">
        <v>2001</v>
      </c>
      <c r="B2" s="1" t="s">
        <v>17</v>
      </c>
      <c r="D2" s="1" t="s">
        <v>21</v>
      </c>
      <c r="E2" s="5">
        <v>520</v>
      </c>
      <c r="F2" s="13">
        <v>0.15</v>
      </c>
    </row>
    <row r="3" spans="1:6" x14ac:dyDescent="0.15">
      <c r="A3" s="1">
        <v>1023</v>
      </c>
      <c r="B3" s="1" t="s">
        <v>18</v>
      </c>
      <c r="D3" s="1" t="s">
        <v>22</v>
      </c>
      <c r="E3" s="5">
        <v>350</v>
      </c>
      <c r="F3" s="13">
        <v>0.28000000000000003</v>
      </c>
    </row>
    <row r="4" spans="1:6" x14ac:dyDescent="0.15">
      <c r="A4" s="1">
        <v>1008</v>
      </c>
      <c r="B4" s="1" t="s">
        <v>19</v>
      </c>
      <c r="D4" s="1" t="s">
        <v>23</v>
      </c>
      <c r="E4" s="5">
        <v>230</v>
      </c>
      <c r="F4" s="13">
        <v>0.1</v>
      </c>
    </row>
    <row r="5" spans="1:6" x14ac:dyDescent="0.15">
      <c r="A5" s="1">
        <v>2015</v>
      </c>
      <c r="B5" s="1" t="s">
        <v>20</v>
      </c>
      <c r="D5" s="1" t="s">
        <v>30</v>
      </c>
      <c r="E5" s="5">
        <v>1500</v>
      </c>
      <c r="F5" s="13">
        <v>0.55000000000000004</v>
      </c>
    </row>
    <row r="6" spans="1:6" x14ac:dyDescent="0.15">
      <c r="D6" s="1" t="s">
        <v>25</v>
      </c>
      <c r="E6" s="5">
        <v>1200</v>
      </c>
      <c r="F6" s="13">
        <v>0.35</v>
      </c>
    </row>
    <row r="7" spans="1:6" x14ac:dyDescent="0.15">
      <c r="D7" s="1" t="s">
        <v>29</v>
      </c>
      <c r="E7" s="5">
        <v>780</v>
      </c>
      <c r="F7" s="13">
        <v>0.65</v>
      </c>
    </row>
    <row r="8" spans="1:6" x14ac:dyDescent="0.15">
      <c r="D8" s="1" t="s">
        <v>24</v>
      </c>
      <c r="E8" s="5">
        <v>1800</v>
      </c>
      <c r="F8" s="13">
        <v>0.8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課題1</vt:lpstr>
      <vt:lpstr>課題2</vt:lpstr>
      <vt:lpstr>課題3</vt:lpstr>
      <vt:lpstr>Sheet1</vt:lpstr>
      <vt:lpstr>Sheet2</vt:lpstr>
      <vt:lpstr>課題1解答</vt:lpstr>
      <vt:lpstr>課題2解答</vt:lpstr>
      <vt:lpstr>課題3解答</vt:lpstr>
      <vt:lpstr>マスター_店名・単価・原価表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4-3 請求書の問題</dc:title>
  <dc:creator/>
  <cp:lastModifiedBy/>
  <cp:lastPrinted>2005-11-28T07:26:56Z</cp:lastPrinted>
  <dcterms:created xsi:type="dcterms:W3CDTF">2005-11-07T14:49:04Z</dcterms:created>
  <dcterms:modified xsi:type="dcterms:W3CDTF">2025-01-28T00:25:43Z</dcterms:modified>
</cp:coreProperties>
</file>