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852B6FEA-7AC8-4AAC-B1FE-598A4EE5E9A0}" xr6:coauthVersionLast="47" xr6:coauthVersionMax="47" xr10:uidLastSave="{00000000-0000-0000-0000-000000000000}"/>
  <bookViews>
    <workbookView xWindow="-120" yWindow="-120" windowWidth="29040" windowHeight="17640" tabRatio="821" xr2:uid="{00000000-000D-0000-FFFF-FFFF00000000}"/>
  </bookViews>
  <sheets>
    <sheet name="課題1" sheetId="2" r:id="rId1"/>
    <sheet name="課題1解答" sheetId="1" state="hidden" r:id="rId2"/>
    <sheet name="課題2" sheetId="5" r:id="rId3"/>
    <sheet name="マスター_支店名・旅行先・単価・原価率・No・期待度" sheetId="4" r:id="rId4"/>
    <sheet name="課題2解答" sheetId="3" state="hidden" r:id="rId5"/>
    <sheet name="課題3_1" sheetId="15" r:id="rId6"/>
    <sheet name="課題3_2" sheetId="16" r:id="rId7"/>
    <sheet name="Sheet8" sheetId="8" state="hidden" r:id="rId8"/>
    <sheet name="Sheet9" sheetId="9" state="hidden" r:id="rId9"/>
    <sheet name="Sheet10" sheetId="10" state="hidden" r:id="rId10"/>
    <sheet name="グラフ1" sheetId="14" state="hidden" r:id="rId11"/>
    <sheet name="課題3解答_1" sheetId="7" state="hidden" r:id="rId12"/>
    <sheet name="課題3解答_2" sheetId="12" state="hidden" r:id="rId13"/>
  </sheets>
  <definedNames>
    <definedName name="_xlchart.v1.0" hidden="1">課題3解答_2!$A$2:$B$35</definedName>
    <definedName name="_xlchart.v1.1" hidden="1">課題3解答_2!$C$1</definedName>
    <definedName name="_xlchart.v1.2" hidden="1">課題3解答_2!$C$2:$C$35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7" l="1"/>
  <c r="E14" i="7"/>
  <c r="E15" i="7"/>
  <c r="E16" i="7"/>
  <c r="E17" i="7"/>
  <c r="E18" i="7"/>
  <c r="E19" i="7"/>
  <c r="E12" i="7"/>
  <c r="C13" i="7"/>
  <c r="C14" i="7"/>
  <c r="C15" i="7"/>
  <c r="C16" i="7"/>
  <c r="C17" i="7"/>
  <c r="C18" i="7"/>
  <c r="C19" i="7"/>
  <c r="C12" i="7"/>
  <c r="J3" i="7"/>
  <c r="J4" i="7"/>
  <c r="J5" i="7"/>
  <c r="J6" i="7"/>
  <c r="J7" i="7"/>
  <c r="J8" i="7"/>
  <c r="J2" i="7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4" i="3"/>
  <c r="M5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K36" i="3" s="1"/>
  <c r="J36" i="3"/>
  <c r="I37" i="3"/>
  <c r="J37" i="3"/>
  <c r="I38" i="3"/>
  <c r="K38" i="3" s="1"/>
  <c r="J38" i="3"/>
  <c r="I39" i="3"/>
  <c r="J39" i="3"/>
  <c r="I40" i="3"/>
  <c r="K40" i="3" s="1"/>
  <c r="J40" i="3"/>
  <c r="I41" i="3"/>
  <c r="J41" i="3"/>
  <c r="I42" i="3"/>
  <c r="K42" i="3" s="1"/>
  <c r="J42" i="3"/>
  <c r="I43" i="3"/>
  <c r="J43" i="3"/>
  <c r="I44" i="3"/>
  <c r="K44" i="3" s="1"/>
  <c r="J44" i="3"/>
  <c r="I45" i="3"/>
  <c r="J45" i="3"/>
  <c r="I46" i="3"/>
  <c r="K46" i="3" s="1"/>
  <c r="J46" i="3"/>
  <c r="I47" i="3"/>
  <c r="J47" i="3"/>
  <c r="I48" i="3"/>
  <c r="K48" i="3" s="1"/>
  <c r="J48" i="3"/>
  <c r="I49" i="3"/>
  <c r="J49" i="3"/>
  <c r="I50" i="3"/>
  <c r="K50" i="3" s="1"/>
  <c r="J50" i="3"/>
  <c r="I51" i="3"/>
  <c r="J51" i="3"/>
  <c r="I52" i="3"/>
  <c r="K52" i="3" s="1"/>
  <c r="J52" i="3"/>
  <c r="I53" i="3"/>
  <c r="J53" i="3"/>
  <c r="I54" i="3"/>
  <c r="K54" i="3" s="1"/>
  <c r="J54" i="3"/>
  <c r="I55" i="3"/>
  <c r="J55" i="3"/>
  <c r="I56" i="3"/>
  <c r="K56" i="3" s="1"/>
  <c r="J56" i="3"/>
  <c r="I57" i="3"/>
  <c r="J57" i="3"/>
  <c r="I58" i="3"/>
  <c r="K58" i="3" s="1"/>
  <c r="J58" i="3"/>
  <c r="I59" i="3"/>
  <c r="J59" i="3"/>
  <c r="I60" i="3"/>
  <c r="K60" i="3" s="1"/>
  <c r="J60" i="3"/>
  <c r="I61" i="3"/>
  <c r="J61" i="3"/>
  <c r="I62" i="3"/>
  <c r="K62" i="3" s="1"/>
  <c r="J62" i="3"/>
  <c r="I63" i="3"/>
  <c r="J63" i="3"/>
  <c r="I64" i="3"/>
  <c r="K64" i="3" s="1"/>
  <c r="J64" i="3"/>
  <c r="I65" i="3"/>
  <c r="J65" i="3"/>
  <c r="I66" i="3"/>
  <c r="K66" i="3" s="1"/>
  <c r="J66" i="3"/>
  <c r="I67" i="3"/>
  <c r="J67" i="3"/>
  <c r="I68" i="3"/>
  <c r="K68" i="3" s="1"/>
  <c r="J68" i="3"/>
  <c r="I69" i="3"/>
  <c r="J69" i="3"/>
  <c r="I70" i="3"/>
  <c r="K70" i="3" s="1"/>
  <c r="J70" i="3"/>
  <c r="I71" i="3"/>
  <c r="J71" i="3"/>
  <c r="I72" i="3"/>
  <c r="K72" i="3" s="1"/>
  <c r="J72" i="3"/>
  <c r="I73" i="3"/>
  <c r="J73" i="3"/>
  <c r="I74" i="3"/>
  <c r="K74" i="3" s="1"/>
  <c r="J74" i="3"/>
  <c r="I75" i="3"/>
  <c r="J75" i="3"/>
  <c r="I76" i="3"/>
  <c r="K76" i="3" s="1"/>
  <c r="J76" i="3"/>
  <c r="I77" i="3"/>
  <c r="J77" i="3"/>
  <c r="I78" i="3"/>
  <c r="K78" i="3" s="1"/>
  <c r="J78" i="3"/>
  <c r="I79" i="3"/>
  <c r="J79" i="3"/>
  <c r="I80" i="3"/>
  <c r="K80" i="3" s="1"/>
  <c r="J80" i="3"/>
  <c r="I81" i="3"/>
  <c r="J81" i="3"/>
  <c r="I82" i="3"/>
  <c r="K82" i="3" s="1"/>
  <c r="J82" i="3"/>
  <c r="I83" i="3"/>
  <c r="J83" i="3"/>
  <c r="I84" i="3"/>
  <c r="K84" i="3" s="1"/>
  <c r="J84" i="3"/>
  <c r="I85" i="3"/>
  <c r="J85" i="3"/>
  <c r="I86" i="3"/>
  <c r="K86" i="3" s="1"/>
  <c r="J86" i="3"/>
  <c r="I87" i="3"/>
  <c r="J87" i="3"/>
  <c r="I88" i="3"/>
  <c r="K88" i="3" s="1"/>
  <c r="J88" i="3"/>
  <c r="I89" i="3"/>
  <c r="J89" i="3"/>
  <c r="I90" i="3"/>
  <c r="K90" i="3" s="1"/>
  <c r="J90" i="3"/>
  <c r="I91" i="3"/>
  <c r="J91" i="3"/>
  <c r="I92" i="3"/>
  <c r="K92" i="3" s="1"/>
  <c r="J92" i="3"/>
  <c r="I93" i="3"/>
  <c r="J93" i="3"/>
  <c r="I94" i="3"/>
  <c r="K94" i="3" s="1"/>
  <c r="J94" i="3"/>
  <c r="I95" i="3"/>
  <c r="J95" i="3"/>
  <c r="I96" i="3"/>
  <c r="K96" i="3" s="1"/>
  <c r="J96" i="3"/>
  <c r="I97" i="3"/>
  <c r="J97" i="3"/>
  <c r="I98" i="3"/>
  <c r="K98" i="3" s="1"/>
  <c r="J98" i="3"/>
  <c r="I99" i="3"/>
  <c r="J99" i="3"/>
  <c r="I100" i="3"/>
  <c r="K100" i="3" s="1"/>
  <c r="J100" i="3"/>
  <c r="I101" i="3"/>
  <c r="J101" i="3"/>
  <c r="I102" i="3"/>
  <c r="K102" i="3" s="1"/>
  <c r="J102" i="3"/>
  <c r="I103" i="3"/>
  <c r="J103" i="3"/>
  <c r="I104" i="3"/>
  <c r="K104" i="3" s="1"/>
  <c r="J104" i="3"/>
  <c r="I105" i="3"/>
  <c r="J105" i="3"/>
  <c r="I106" i="3"/>
  <c r="K106" i="3" s="1"/>
  <c r="J106" i="3"/>
  <c r="I107" i="3"/>
  <c r="J107" i="3"/>
  <c r="I108" i="3"/>
  <c r="K108" i="3" s="1"/>
  <c r="J108" i="3"/>
  <c r="I109" i="3"/>
  <c r="J109" i="3"/>
  <c r="I110" i="3"/>
  <c r="K110" i="3" s="1"/>
  <c r="J110" i="3"/>
  <c r="I111" i="3"/>
  <c r="J111" i="3"/>
  <c r="I112" i="3"/>
  <c r="K112" i="3" s="1"/>
  <c r="J112" i="3"/>
  <c r="I113" i="3"/>
  <c r="J113" i="3"/>
  <c r="I114" i="3"/>
  <c r="K114" i="3" s="1"/>
  <c r="J114" i="3"/>
  <c r="I115" i="3"/>
  <c r="J115" i="3"/>
  <c r="I116" i="3"/>
  <c r="K116" i="3" s="1"/>
  <c r="J116" i="3"/>
  <c r="I117" i="3"/>
  <c r="J117" i="3"/>
  <c r="I118" i="3"/>
  <c r="K118" i="3" s="1"/>
  <c r="J118" i="3"/>
  <c r="I119" i="3"/>
  <c r="J119" i="3"/>
  <c r="I120" i="3"/>
  <c r="K120" i="3" s="1"/>
  <c r="J120" i="3"/>
  <c r="I121" i="3"/>
  <c r="J121" i="3"/>
  <c r="I122" i="3"/>
  <c r="K122" i="3" s="1"/>
  <c r="J122" i="3"/>
  <c r="I123" i="3"/>
  <c r="J123" i="3"/>
  <c r="I124" i="3"/>
  <c r="K124" i="3" s="1"/>
  <c r="J124" i="3"/>
  <c r="I125" i="3"/>
  <c r="J125" i="3"/>
  <c r="I126" i="3"/>
  <c r="K126" i="3" s="1"/>
  <c r="J126" i="3"/>
  <c r="I127" i="3"/>
  <c r="J127" i="3"/>
  <c r="I128" i="3"/>
  <c r="K128" i="3" s="1"/>
  <c r="J128" i="3"/>
  <c r="I129" i="3"/>
  <c r="J129" i="3"/>
  <c r="I130" i="3"/>
  <c r="K130" i="3" s="1"/>
  <c r="J130" i="3"/>
  <c r="I131" i="3"/>
  <c r="J131" i="3"/>
  <c r="I132" i="3"/>
  <c r="K132" i="3" s="1"/>
  <c r="J132" i="3"/>
  <c r="I133" i="3"/>
  <c r="J133" i="3"/>
  <c r="I134" i="3"/>
  <c r="K134" i="3" s="1"/>
  <c r="J134" i="3"/>
  <c r="I135" i="3"/>
  <c r="J135" i="3"/>
  <c r="I136" i="3"/>
  <c r="K136" i="3" s="1"/>
  <c r="J136" i="3"/>
  <c r="I137" i="3"/>
  <c r="J137" i="3"/>
  <c r="I138" i="3"/>
  <c r="K138" i="3" s="1"/>
  <c r="J138" i="3"/>
  <c r="I139" i="3"/>
  <c r="J139" i="3"/>
  <c r="I140" i="3"/>
  <c r="K140" i="3" s="1"/>
  <c r="J140" i="3"/>
  <c r="I141" i="3"/>
  <c r="J141" i="3"/>
  <c r="I142" i="3"/>
  <c r="K142" i="3" s="1"/>
  <c r="J142" i="3"/>
  <c r="I143" i="3"/>
  <c r="J143" i="3"/>
  <c r="I144" i="3"/>
  <c r="K144" i="3" s="1"/>
  <c r="J144" i="3"/>
  <c r="I145" i="3"/>
  <c r="J145" i="3"/>
  <c r="I146" i="3"/>
  <c r="K146" i="3" s="1"/>
  <c r="J146" i="3"/>
  <c r="I147" i="3"/>
  <c r="J147" i="3"/>
  <c r="I148" i="3"/>
  <c r="K148" i="3" s="1"/>
  <c r="J148" i="3"/>
  <c r="I149" i="3"/>
  <c r="J149" i="3"/>
  <c r="I150" i="3"/>
  <c r="K150" i="3" s="1"/>
  <c r="J150" i="3"/>
  <c r="I151" i="3"/>
  <c r="J151" i="3"/>
  <c r="I152" i="3"/>
  <c r="K152" i="3" s="1"/>
  <c r="J152" i="3"/>
  <c r="I153" i="3"/>
  <c r="J153" i="3"/>
  <c r="J4" i="3"/>
  <c r="I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4" i="3"/>
  <c r="K151" i="3" l="1"/>
  <c r="K147" i="3"/>
  <c r="K141" i="3"/>
  <c r="K137" i="3"/>
  <c r="K133" i="3"/>
  <c r="K129" i="3"/>
  <c r="K125" i="3"/>
  <c r="K121" i="3"/>
  <c r="K119" i="3"/>
  <c r="K115" i="3"/>
  <c r="K111" i="3"/>
  <c r="K107" i="3"/>
  <c r="K103" i="3"/>
  <c r="K99" i="3"/>
  <c r="K95" i="3"/>
  <c r="K91" i="3"/>
  <c r="K87" i="3"/>
  <c r="K83" i="3"/>
  <c r="K79" i="3"/>
  <c r="K75" i="3"/>
  <c r="K69" i="3"/>
  <c r="K65" i="3"/>
  <c r="K61" i="3"/>
  <c r="K57" i="3"/>
  <c r="K51" i="3"/>
  <c r="K49" i="3"/>
  <c r="K45" i="3"/>
  <c r="K43" i="3"/>
  <c r="K39" i="3"/>
  <c r="K35" i="3"/>
  <c r="K33" i="3"/>
  <c r="K31" i="3"/>
  <c r="K27" i="3"/>
  <c r="K25" i="3"/>
  <c r="K23" i="3"/>
  <c r="K21" i="3"/>
  <c r="K19" i="3"/>
  <c r="K17" i="3"/>
  <c r="K15" i="3"/>
  <c r="K13" i="3"/>
  <c r="K11" i="3"/>
  <c r="K9" i="3"/>
  <c r="K7" i="3"/>
  <c r="K5" i="3"/>
  <c r="K4" i="3"/>
  <c r="K153" i="3"/>
  <c r="K149" i="3"/>
  <c r="K145" i="3"/>
  <c r="K143" i="3"/>
  <c r="K139" i="3"/>
  <c r="K135" i="3"/>
  <c r="K131" i="3"/>
  <c r="K127" i="3"/>
  <c r="K123" i="3"/>
  <c r="K117" i="3"/>
  <c r="K113" i="3"/>
  <c r="K109" i="3"/>
  <c r="K105" i="3"/>
  <c r="K101" i="3"/>
  <c r="K97" i="3"/>
  <c r="K93" i="3"/>
  <c r="K89" i="3"/>
  <c r="K85" i="3"/>
  <c r="K81" i="3"/>
  <c r="K77" i="3"/>
  <c r="K73" i="3"/>
  <c r="K71" i="3"/>
  <c r="K67" i="3"/>
  <c r="K63" i="3"/>
  <c r="K59" i="3"/>
  <c r="K55" i="3"/>
  <c r="K53" i="3"/>
  <c r="K47" i="3"/>
  <c r="K41" i="3"/>
  <c r="K37" i="3"/>
  <c r="K29" i="3"/>
  <c r="K34" i="3"/>
  <c r="K32" i="3"/>
  <c r="K30" i="3"/>
  <c r="K28" i="3"/>
  <c r="K26" i="3"/>
  <c r="K24" i="3"/>
  <c r="K22" i="3"/>
  <c r="K20" i="3"/>
  <c r="K18" i="3"/>
  <c r="K16" i="3"/>
  <c r="K14" i="3"/>
  <c r="K12" i="3"/>
  <c r="K10" i="3"/>
  <c r="K8" i="3"/>
  <c r="K6" i="3"/>
  <c r="B20" i="1"/>
  <c r="B17" i="1" l="1"/>
  <c r="B16" i="1"/>
  <c r="B13" i="1"/>
  <c r="B12" i="1"/>
  <c r="E4" i="1"/>
  <c r="B9" i="1"/>
  <c r="C9" i="1"/>
  <c r="D9" i="1" s="1"/>
  <c r="E5" i="1"/>
  <c r="E6" i="1"/>
  <c r="E7" i="1"/>
  <c r="E8" i="1"/>
  <c r="F5" i="1"/>
  <c r="D5" i="1"/>
  <c r="D6" i="1"/>
  <c r="F6" i="1" s="1"/>
  <c r="D7" i="1"/>
  <c r="B18" i="1" s="1"/>
  <c r="D8" i="1"/>
  <c r="F8" i="1" s="1"/>
  <c r="D4" i="1"/>
  <c r="F4" i="1" s="1"/>
  <c r="B14" i="1" l="1"/>
  <c r="F7" i="1"/>
  <c r="B21" i="1"/>
  <c r="B22" i="1"/>
</calcChain>
</file>

<file path=xl/sharedStrings.xml><?xml version="1.0" encoding="utf-8"?>
<sst xmlns="http://schemas.openxmlformats.org/spreadsheetml/2006/main" count="872" uniqueCount="81">
  <si>
    <t>徳島市</t>
    <rPh sb="0" eb="3">
      <t>トクシマシ</t>
    </rPh>
    <phoneticPr fontId="2"/>
  </si>
  <si>
    <t>鳴門市</t>
    <rPh sb="0" eb="3">
      <t>ナルトシ</t>
    </rPh>
    <phoneticPr fontId="2"/>
  </si>
  <si>
    <t>阿南市</t>
    <rPh sb="0" eb="3">
      <t>アナンシ</t>
    </rPh>
    <phoneticPr fontId="2"/>
  </si>
  <si>
    <t>小松島市</t>
    <rPh sb="0" eb="4">
      <t>コマツシマシ</t>
    </rPh>
    <phoneticPr fontId="2"/>
  </si>
  <si>
    <t>吉野川市</t>
    <rPh sb="0" eb="4">
      <t>ヨシノガワシ</t>
    </rPh>
    <phoneticPr fontId="2"/>
  </si>
  <si>
    <t>売上報告</t>
    <rPh sb="0" eb="4">
      <t>ウリアゲホウコク</t>
    </rPh>
    <phoneticPr fontId="2"/>
  </si>
  <si>
    <t>支店</t>
    <rPh sb="0" eb="2">
      <t>シテン</t>
    </rPh>
    <phoneticPr fontId="2"/>
  </si>
  <si>
    <t>売上順位</t>
    <rPh sb="0" eb="4">
      <t>ウリアゲジュンイ</t>
    </rPh>
    <phoneticPr fontId="2"/>
  </si>
  <si>
    <t>達成結果</t>
    <rPh sb="0" eb="4">
      <t>タッセイケッカ</t>
    </rPh>
    <phoneticPr fontId="2"/>
  </si>
  <si>
    <t>合計</t>
    <rPh sb="0" eb="2">
      <t>ゴウケイ</t>
    </rPh>
    <phoneticPr fontId="2"/>
  </si>
  <si>
    <t>売上構成比(%)</t>
    <rPh sb="0" eb="5">
      <t>ウリアゲコウセイヒ</t>
    </rPh>
    <phoneticPr fontId="2"/>
  </si>
  <si>
    <t>販売目標(円)</t>
    <rPh sb="0" eb="4">
      <t>ハンバイモクヒョウ</t>
    </rPh>
    <rPh sb="5" eb="6">
      <t>エン</t>
    </rPh>
    <phoneticPr fontId="2"/>
  </si>
  <si>
    <t>売上金額(円)</t>
    <rPh sb="0" eb="2">
      <t>ウリアゲ</t>
    </rPh>
    <rPh sb="2" eb="4">
      <t>キンガク</t>
    </rPh>
    <phoneticPr fontId="2"/>
  </si>
  <si>
    <t>売上概要</t>
    <rPh sb="0" eb="2">
      <t>ウリアゲ</t>
    </rPh>
    <rPh sb="2" eb="4">
      <t>ガイヨウ</t>
    </rPh>
    <phoneticPr fontId="2"/>
  </si>
  <si>
    <t>売上1位</t>
    <rPh sb="0" eb="2">
      <t>ウリアゲ</t>
    </rPh>
    <rPh sb="3" eb="4">
      <t>イ</t>
    </rPh>
    <phoneticPr fontId="2"/>
  </si>
  <si>
    <t>売上5位</t>
    <rPh sb="0" eb="2">
      <t>ウリアゲ</t>
    </rPh>
    <rPh sb="3" eb="4">
      <t>イ</t>
    </rPh>
    <phoneticPr fontId="2"/>
  </si>
  <si>
    <t>1位、5位差</t>
    <rPh sb="1" eb="2">
      <t>イ</t>
    </rPh>
    <rPh sb="4" eb="5">
      <t>イ</t>
    </rPh>
    <rPh sb="5" eb="6">
      <t>サ</t>
    </rPh>
    <phoneticPr fontId="2"/>
  </si>
  <si>
    <t>徳島市</t>
  </si>
  <si>
    <t>小松島市</t>
  </si>
  <si>
    <t>№</t>
  </si>
  <si>
    <t>回答日</t>
    <rPh sb="0" eb="3">
      <t>カイトウビ</t>
    </rPh>
    <phoneticPr fontId="2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</si>
  <si>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</si>
  <si>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7"/>
  </si>
  <si>
    <t>男性</t>
    <rPh sb="0" eb="2">
      <t>ダンセイ</t>
    </rPh>
    <phoneticPr fontId="1"/>
  </si>
  <si>
    <t>女性</t>
    <rPh sb="0" eb="2">
      <t>ジョセイ</t>
    </rPh>
    <phoneticPr fontId="1"/>
  </si>
  <si>
    <t>コード</t>
    <phoneticPr fontId="7"/>
  </si>
  <si>
    <t>単価</t>
    <rPh sb="0" eb="2">
      <t>タンカ</t>
    </rPh>
    <phoneticPr fontId="7"/>
  </si>
  <si>
    <t>コード</t>
    <phoneticPr fontId="1"/>
  </si>
  <si>
    <t>支店名</t>
  </si>
  <si>
    <t>支店名</t>
    <rPh sb="0" eb="2">
      <t>シテン</t>
    </rPh>
    <rPh sb="2" eb="3">
      <t>メイ</t>
    </rPh>
    <phoneticPr fontId="7"/>
  </si>
  <si>
    <t>旅行先</t>
  </si>
  <si>
    <t>旅行先</t>
    <rPh sb="0" eb="3">
      <t>リョコウサキ</t>
    </rPh>
    <phoneticPr fontId="7"/>
  </si>
  <si>
    <t>徳島中央公園</t>
  </si>
  <si>
    <t>徳島中央公園</t>
    <phoneticPr fontId="7"/>
  </si>
  <si>
    <t>奥祖谷二重かずら橋</t>
  </si>
  <si>
    <t>奥祖谷二重かずら橋</t>
    <rPh sb="0" eb="1">
      <t>オク</t>
    </rPh>
    <rPh sb="1" eb="3">
      <t>イヤ</t>
    </rPh>
    <rPh sb="3" eb="5">
      <t>ニジュウ</t>
    </rPh>
    <rPh sb="8" eb="9">
      <t>バシ</t>
    </rPh>
    <phoneticPr fontId="7"/>
  </si>
  <si>
    <t>大歩危</t>
  </si>
  <si>
    <t>大歩危</t>
    <rPh sb="0" eb="3">
      <t>オオボケ</t>
    </rPh>
    <phoneticPr fontId="7"/>
  </si>
  <si>
    <t>徳島城跡</t>
  </si>
  <si>
    <t>忌部神社</t>
  </si>
  <si>
    <t>太龍寺ロープウェイ</t>
  </si>
  <si>
    <t>川島城</t>
  </si>
  <si>
    <t>期待度</t>
    <rPh sb="0" eb="3">
      <t>キタイド</t>
    </rPh>
    <phoneticPr fontId="2"/>
  </si>
  <si>
    <t>No</t>
    <phoneticPr fontId="2"/>
  </si>
  <si>
    <t>絶対に行きたい</t>
    <rPh sb="0" eb="2">
      <t>ゼッタイ</t>
    </rPh>
    <rPh sb="3" eb="4">
      <t>イ</t>
    </rPh>
    <phoneticPr fontId="2"/>
  </si>
  <si>
    <t>機会があれば行きたい</t>
    <rPh sb="0" eb="2">
      <t>キカイ</t>
    </rPh>
    <rPh sb="6" eb="7">
      <t>イ</t>
    </rPh>
    <phoneticPr fontId="2"/>
  </si>
  <si>
    <t>選択肢の中で選んだ</t>
    <rPh sb="0" eb="3">
      <t>センタクシ</t>
    </rPh>
    <rPh sb="4" eb="5">
      <t>ナカ</t>
    </rPh>
    <rPh sb="6" eb="7">
      <t>エラ</t>
    </rPh>
    <phoneticPr fontId="2"/>
  </si>
  <si>
    <t>旅行先アンケート</t>
    <rPh sb="0" eb="2">
      <t>リョコウ</t>
    </rPh>
    <rPh sb="2" eb="3">
      <t>サキ</t>
    </rPh>
    <phoneticPr fontId="2"/>
  </si>
  <si>
    <t>年齢</t>
    <rPh sb="0" eb="2">
      <t>ネンレイ</t>
    </rPh>
    <phoneticPr fontId="2"/>
  </si>
  <si>
    <t>原価率</t>
    <rPh sb="0" eb="3">
      <t>ゲンカリツ</t>
    </rPh>
    <phoneticPr fontId="7"/>
  </si>
  <si>
    <t>原価率</t>
    <phoneticPr fontId="7"/>
  </si>
  <si>
    <t>利益率(円)</t>
    <rPh sb="0" eb="3">
      <t>リエキリツ</t>
    </rPh>
    <rPh sb="4" eb="5">
      <t>エン</t>
    </rPh>
    <phoneticPr fontId="2"/>
  </si>
  <si>
    <t>支店名</t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</si>
  <si>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</si>
  <si>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</si>
  <si>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</si>
  <si>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</si>
  <si>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</si>
  <si>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</si>
  <si>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70代以上</t>
    <rPh sb="2" eb="5">
      <t>ダイイジョウ</t>
    </rPh>
    <phoneticPr fontId="2"/>
  </si>
  <si>
    <t>人気度</t>
    <rPh sb="0" eb="3">
      <t>ニンキド</t>
    </rPh>
    <phoneticPr fontId="2"/>
  </si>
  <si>
    <t>列ラベル</t>
  </si>
  <si>
    <t>総計</t>
  </si>
  <si>
    <t>行ラベル</t>
  </si>
  <si>
    <t>個数 / 旅行先</t>
  </si>
  <si>
    <t>10-19</t>
  </si>
  <si>
    <t>20-29</t>
  </si>
  <si>
    <t>30-39</t>
  </si>
  <si>
    <t>40-49</t>
  </si>
  <si>
    <t>50-59</t>
  </si>
  <si>
    <t>60-70</t>
  </si>
  <si>
    <t>&gt;70</t>
  </si>
  <si>
    <t>男性</t>
  </si>
  <si>
    <t>男性</t>
    <rPh sb="0" eb="2">
      <t>ダンセイ</t>
    </rPh>
    <phoneticPr fontId="2"/>
  </si>
  <si>
    <t>女性</t>
  </si>
  <si>
    <t>男性構成比</t>
    <rPh sb="0" eb="2">
      <t>ダンセイ</t>
    </rPh>
    <rPh sb="2" eb="5">
      <t>コウセイヒ</t>
    </rPh>
    <phoneticPr fontId="2"/>
  </si>
  <si>
    <t>女性構成比</t>
    <rPh sb="0" eb="2">
      <t>ジョセイ</t>
    </rPh>
    <rPh sb="2" eb="5">
      <t>コウセイヒ</t>
    </rPh>
    <phoneticPr fontId="2"/>
  </si>
  <si>
    <t>阿南市</t>
  </si>
  <si>
    <t>吉野川市</t>
  </si>
  <si>
    <t>鳴門市</t>
  </si>
  <si>
    <t>個数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</si>
</sst>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&quot;年&quot;"/>
    <numFmt numFmtId="178" formatCode="#&quot;月&quot;"/>
    <numFmt numFmtId="179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38" fontId="4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0" fontId="0" fillId="0" borderId="3" xfId="0" applyBorder="1">
      <alignment vertical="center"/>
    </xf>
    <xf numFmtId="38" fontId="4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38" fontId="4" fillId="0" borderId="2" xfId="1" applyFont="1" applyBorder="1">
      <alignment vertical="center"/>
    </xf>
    <xf numFmtId="176" fontId="0" fillId="0" borderId="2" xfId="0" applyNumberFormat="1" applyBorder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1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38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4" fontId="9" fillId="0" borderId="1" xfId="3" applyNumberFormat="1" applyFont="1" applyBorder="1">
      <alignment vertical="center"/>
    </xf>
    <xf numFmtId="38" fontId="4" fillId="0" borderId="1" xfId="1" applyFont="1" applyBorder="1" applyAlignment="1">
      <alignment vertical="center"/>
    </xf>
    <xf numFmtId="0" fontId="6" fillId="0" borderId="1" xfId="0" applyFont="1" applyBorder="1">
      <alignment vertical="center"/>
    </xf>
    <xf numFmtId="14" fontId="6" fillId="0" borderId="0" xfId="0" applyNumberFormat="1" applyFont="1">
      <alignment vertical="center"/>
    </xf>
    <xf numFmtId="9" fontId="4" fillId="0" borderId="1" xfId="2" applyFont="1" applyBorder="1" applyAlignment="1">
      <alignment vertical="center"/>
    </xf>
    <xf numFmtId="179" fontId="9" fillId="0" borderId="1" xfId="3" applyNumberFormat="1" applyFont="1" applyBorder="1">
      <alignment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Border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12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4" fillId="0" borderId="0" xfId="0" applyFont="1" applyAlignment="1">
      <alignment horizontal="left" vertical="center"/>
    </xf>
  </cellXfs>
  <cellStyles count="4">
    <cellStyle name="パーセント" xfId="2" builtinId="5"/>
    <cellStyle name="桁区切り" xfId="1" builtinId="6"/>
    <cellStyle name="標準" xfId="0" builtinId="0"/>
    <cellStyle name="標準 2_商品デー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/>
              <a:t>支店別売上割合</a:t>
            </a:r>
          </a:p>
        </c:rich>
      </c:tx>
      <c:layout>
        <c:manualLayout>
          <c:xMode val="edge"/>
          <c:yMode val="edge"/>
          <c:x val="0.29460386642270237"/>
          <c:y val="1.0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696990878751116E-2"/>
          <c:y val="0.11346365704286965"/>
          <c:w val="0.85290653289748708"/>
          <c:h val="0.8711018722659668"/>
        </c:manualLayout>
      </c:layout>
      <c:pieChart>
        <c:varyColors val="1"/>
        <c:ser>
          <c:idx val="0"/>
          <c:order val="0"/>
          <c:tx>
            <c:strRef>
              <c:f>課題1解答!$C$3</c:f>
              <c:strCache>
                <c:ptCount val="1"/>
                <c:pt idx="0">
                  <c:v>売上金額(円)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50-483F-87F9-240E39BD21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50-483F-87F9-240E39BD21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50-483F-87F9-240E39BD21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50-483F-87F9-240E39BD21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50-483F-87F9-240E39BD21F2}"/>
              </c:ext>
            </c:extLst>
          </c:dPt>
          <c:dLbls>
            <c:dLbl>
              <c:idx val="0"/>
              <c:layout>
                <c:manualLayout>
                  <c:x val="-0.21932114882506529"/>
                  <c:y val="0.14360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50-483F-87F9-240E39BD21F2}"/>
                </c:ext>
              </c:extLst>
            </c:dLbl>
            <c:dLbl>
              <c:idx val="1"/>
              <c:layout>
                <c:manualLayout>
                  <c:x val="-0.18469137832966701"/>
                  <c:y val="-0.162595555555555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50-483F-87F9-240E39BD21F2}"/>
                </c:ext>
              </c:extLst>
            </c:dLbl>
            <c:dLbl>
              <c:idx val="2"/>
              <c:layout>
                <c:manualLayout>
                  <c:x val="0.1548394701315077"/>
                  <c:y val="-0.138595555555555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50-483F-87F9-240E39BD21F2}"/>
                </c:ext>
              </c:extLst>
            </c:dLbl>
            <c:dLbl>
              <c:idx val="3"/>
              <c:layout>
                <c:manualLayout>
                  <c:x val="7.2236727589208002E-2"/>
                  <c:y val="5.50923534558179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80243690165361"/>
                      <c:h val="0.238044444444444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50-483F-87F9-240E39BD21F2}"/>
                </c:ext>
              </c:extLst>
            </c:dLbl>
            <c:dLbl>
              <c:idx val="4"/>
              <c:layout>
                <c:manualLayout>
                  <c:x val="0.20539599651871193"/>
                  <c:y val="0.229333333333333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28372497824195"/>
                      <c:h val="0.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50-483F-87F9-240E39BD2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課題1解答!$A$4:$A$8</c:f>
              <c:strCache>
                <c:ptCount val="5"/>
                <c:pt idx="0">
                  <c:v>徳島市</c:v>
                </c:pt>
                <c:pt idx="1">
                  <c:v>鳴門市</c:v>
                </c:pt>
                <c:pt idx="2">
                  <c:v>阿南市</c:v>
                </c:pt>
                <c:pt idx="3">
                  <c:v>小松島市</c:v>
                </c:pt>
                <c:pt idx="4">
                  <c:v>吉野川市</c:v>
                </c:pt>
              </c:strCache>
            </c:strRef>
          </c:cat>
          <c:val>
            <c:numRef>
              <c:f>課題1解答!$C$4:$C$8</c:f>
              <c:numCache>
                <c:formatCode>#,##0_);[Red]\(#,##0\)</c:formatCode>
                <c:ptCount val="5"/>
                <c:pt idx="0">
                  <c:v>39800</c:v>
                </c:pt>
                <c:pt idx="1">
                  <c:v>23950</c:v>
                </c:pt>
                <c:pt idx="2">
                  <c:v>37620</c:v>
                </c:pt>
                <c:pt idx="3">
                  <c:v>12300</c:v>
                </c:pt>
                <c:pt idx="4">
                  <c:v>25350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0-483F-87F9-240E39BD21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支店別旅行先グラフ</cx:v>
        </cx:txData>
      </cx:tx>
      <cx:spPr>
        <a:solidFill>
          <a:schemeClr val="accent6">
            <a:lumMod val="75000"/>
          </a:schemeClr>
        </a:solidFill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Calibri" panose="020F0502020204030204"/>
              <a:ea typeface="游ゴシック" panose="020B0400000000000000" pitchFamily="50" charset="-128"/>
            </a:rPr>
            <a:t>支店別旅行先グラフ</a:t>
          </a:r>
        </a:p>
      </cx:txPr>
    </cx:title>
    <cx:plotArea>
      <cx:plotAreaRegion>
        <cx:series layoutId="treemap" uniqueId="{BB20D11B-9886-48A5-A028-BD106D81C179}">
          <cx:tx>
            <cx:txData>
              <cx:f>_xlchart.v1.1</cx:f>
              <cx:v>個数</cx:v>
            </cx:txData>
          </cx:tx>
          <cx:dataLabels pos="inEnd">
            <cx:numFmt formatCode="G/標準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/>
                </a:pPr>
                <a:endParaRPr lang="ja-JP" altLang="en-US" sz="900" b="1" i="0" u="none" strike="noStrike" baseline="0">
                  <a:solidFill>
                    <a:sysClr val="window" lastClr="FFFFFF"/>
                  </a:solidFill>
                  <a:latin typeface="Calibri" panose="020F0502020204030204"/>
                  <a:ea typeface="游ゴシック" panose="020B0400000000000000" pitchFamily="50" charset="-128"/>
                </a:endParaRPr>
              </a:p>
            </cx:txPr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3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9524</xdr:rowOff>
    </xdr:from>
    <xdr:to>
      <xdr:col>5</xdr:col>
      <xdr:colOff>772125</xdr:colOff>
      <xdr:row>36</xdr:row>
      <xdr:rowOff>148274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9AFA0-6905-4086-A3FE-5C75086FA42E}"/>
            </a:ext>
          </a:extLst>
        </xdr:cNvPr>
        <xdr:cNvSpPr txBox="1"/>
      </xdr:nvSpPr>
      <xdr:spPr>
        <a:xfrm>
          <a:off x="19050" y="6200774"/>
          <a:ext cx="5868000" cy="25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月売上報告の課題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徳島市、阿南市で売上の［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］％を占めている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］市の売上金額が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12,300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円と他の支店に比べて極端に低い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徳島市と小松島市の［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27,500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円と差額が大きい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400">
            <a:effectLst/>
          </a:endParaRPr>
        </a:p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今後の検討課題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売上上位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支店の徳島市、［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］市を強化する</a:t>
          </a:r>
          <a:endParaRPr lang="ja-JP" altLang="ja-JP" sz="1400">
            <a:effectLst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売上は［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］位だが売上構成比の高い鳴門市を強化する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</xdr:row>
      <xdr:rowOff>9525</xdr:rowOff>
    </xdr:from>
    <xdr:to>
      <xdr:col>5</xdr:col>
      <xdr:colOff>771525</xdr:colOff>
      <xdr:row>25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D0235F-330C-04E9-770E-C049513ED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21733</xdr:rowOff>
    </xdr:from>
    <xdr:to>
      <xdr:col>5</xdr:col>
      <xdr:colOff>763577</xdr:colOff>
      <xdr:row>36</xdr:row>
      <xdr:rowOff>99426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0438E-7F7D-16C6-12CA-64A04D66E239}"/>
            </a:ext>
          </a:extLst>
        </xdr:cNvPr>
        <xdr:cNvSpPr txBox="1"/>
      </xdr:nvSpPr>
      <xdr:spPr>
        <a:xfrm>
          <a:off x="0" y="6860195"/>
          <a:ext cx="5868000" cy="25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u="sng"/>
            <a:t>2025</a:t>
          </a:r>
          <a:r>
            <a:rPr kumimoji="1" lang="ja-JP" altLang="en-US" sz="1400" u="sng"/>
            <a:t>年</a:t>
          </a:r>
          <a:r>
            <a:rPr kumimoji="1" lang="en-US" altLang="ja-JP" sz="1400" u="sng"/>
            <a:t>6</a:t>
          </a:r>
          <a:r>
            <a:rPr kumimoji="1" lang="ja-JP" altLang="en-US" sz="1400" u="sng"/>
            <a:t>月売上報告の課題</a:t>
          </a:r>
          <a:endParaRPr kumimoji="1" lang="en-US" altLang="ja-JP" sz="1400" u="sng"/>
        </a:p>
        <a:p>
          <a:r>
            <a:rPr kumimoji="1" lang="en-US" altLang="ja-JP" sz="1400"/>
            <a:t>1.</a:t>
          </a:r>
          <a:r>
            <a:rPr kumimoji="1" lang="ja-JP" altLang="en-US" sz="1400"/>
            <a:t>徳島市、阿南市で売上の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kumimoji="1" lang="en-US" altLang="ja-JP" sz="1400"/>
            <a:t>56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kumimoji="1" lang="ja-JP" altLang="en-US" sz="1400"/>
            <a:t>％を占めている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kumimoji="1" lang="ja-JP" altLang="en-US" sz="1400"/>
            <a:t>小松島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kumimoji="1" lang="ja-JP" altLang="en-US" sz="1400"/>
            <a:t>市の売上金額が</a:t>
          </a:r>
          <a:r>
            <a:rPr kumimoji="1" lang="en-US" altLang="ja-JP" sz="1400"/>
            <a:t>12,300</a:t>
          </a:r>
          <a:r>
            <a:rPr kumimoji="1" lang="ja-JP" altLang="en-US" sz="1400"/>
            <a:t>円と他の支店に比べて極端に低い</a:t>
          </a:r>
          <a:endParaRPr kumimoji="1" lang="en-US" altLang="ja-JP" sz="1400"/>
        </a:p>
        <a:p>
          <a:r>
            <a:rPr kumimoji="1" lang="en-US" altLang="ja-JP" sz="1400"/>
            <a:t>3.</a:t>
          </a:r>
          <a:r>
            <a:rPr kumimoji="1" lang="ja-JP" altLang="en-US" sz="1400"/>
            <a:t>徳島市と小松島市の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kumimoji="1" lang="ja-JP" altLang="en-US" sz="1400"/>
            <a:t>売上金額］</a:t>
          </a:r>
          <a:r>
            <a:rPr kumimoji="1" lang="en-US" altLang="ja-JP" sz="1400"/>
            <a:t>(</a:t>
          </a:r>
          <a:r>
            <a:rPr kumimoji="1" lang="ja-JP" altLang="en-US" sz="1400"/>
            <a:t>円</a:t>
          </a:r>
          <a:r>
            <a:rPr kumimoji="1" lang="en-US" altLang="ja-JP" sz="1400"/>
            <a:t>)</a:t>
          </a:r>
          <a:r>
            <a:rPr kumimoji="1" lang="ja-JP" altLang="en-US" sz="1400"/>
            <a:t>が</a:t>
          </a:r>
          <a:r>
            <a:rPr kumimoji="1" lang="en-US" altLang="ja-JP" sz="1400"/>
            <a:t>27,500</a:t>
          </a:r>
          <a:r>
            <a:rPr kumimoji="1" lang="ja-JP" altLang="en-US" sz="1400"/>
            <a:t>円と差額が大きい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 u="sng"/>
            <a:t>今後の検討課題</a:t>
          </a:r>
          <a:endParaRPr kumimoji="1" lang="en-US" altLang="ja-JP" sz="1400" u="sng"/>
        </a:p>
        <a:p>
          <a:r>
            <a:rPr kumimoji="1" lang="en-US" altLang="ja-JP" sz="1400"/>
            <a:t>1.</a:t>
          </a:r>
          <a:r>
            <a:rPr kumimoji="1" lang="ja-JP" altLang="en-US" sz="1400"/>
            <a:t>売上上位</a:t>
          </a:r>
          <a:r>
            <a:rPr kumimoji="1" lang="en-US" altLang="ja-JP" sz="1400"/>
            <a:t>2</a:t>
          </a:r>
          <a:r>
            <a:rPr kumimoji="1" lang="ja-JP" altLang="en-US" sz="1400"/>
            <a:t>支店の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徳島市、［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阿南］市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を強化する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売上は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5. 4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位だが売上構成比の高い鳴門市を強化する</a:t>
          </a:r>
          <a:endParaRPr kumimoji="1" lang="ja-JP" alt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176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ADE2AD0F-9CCB-D375-B6BB-ACA39AE5C6F9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47793649-EC5D-C4D1-F095-EF33457B9375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286875" cy="6051176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ja-JP" altLang="en-US" sz="1100"/>
            <a:t>この図は、お使いのバージョンの Excel では利用できません。
この図形を編集するか、このブックを異なるファイル形式に保存すると、グラフが恒久的に壊れます。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563.622539004631" createdVersion="8" refreshedVersion="8" minRefreshableVersion="3" recordCount="150" xr:uid="{00000000-000A-0000-FFFF-FFFF01000000}">
  <cacheSource type="worksheet">
    <worksheetSource ref="A3:M153" sheet="課題2解答"/>
  </cacheSource>
  <cacheFields count="13">
    <cacheField name="№" numFmtId="0">
      <sharedItems containsSemiMixedTypes="0" containsString="0" containsNumber="1" containsInteger="1" minValue="1" maxValue="150" count="1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</sharedItems>
    </cacheField>
    <cacheField name="回答日" numFmtId="179">
      <sharedItems containsSemiMixedTypes="0" containsNonDate="0" containsDate="1" containsString="0" minDate="2024-02-15T00:00:00" maxDate="2024-08-19T00:00:00"/>
    </cacheField>
    <cacheField name="性別" numFmtId="0">
      <sharedItems count="2">
        <s v="男性"/>
        <s v="女性"/>
      </sharedItems>
    </cacheField>
    <cacheField name="生年月日" numFmtId="179">
      <sharedItems containsSemiMixedTypes="0" containsNonDate="0" containsDate="1" containsString="0" minDate="1944-01-30T00:00:00" maxDate="2007-01-28T00:00:00"/>
    </cacheField>
    <cacheField name="年齢" numFmtId="0">
      <sharedItems containsSemiMixedTypes="0" containsString="0" containsNumber="1" containsInteger="1" minValue="18" maxValue="81" count="49">
        <n v="48"/>
        <n v="22"/>
        <n v="39"/>
        <n v="60"/>
        <n v="58"/>
        <n v="49"/>
        <n v="72"/>
        <n v="55"/>
        <n v="18"/>
        <n v="26"/>
        <n v="71"/>
        <n v="38"/>
        <n v="46"/>
        <n v="54"/>
        <n v="34"/>
        <n v="44"/>
        <n v="21"/>
        <n v="75"/>
        <n v="32"/>
        <n v="65"/>
        <n v="73"/>
        <n v="33"/>
        <n v="35"/>
        <n v="37"/>
        <n v="50"/>
        <n v="43"/>
        <n v="53"/>
        <n v="52"/>
        <n v="51"/>
        <n v="27"/>
        <n v="41"/>
        <n v="42"/>
        <n v="45"/>
        <n v="40"/>
        <n v="80"/>
        <n v="81"/>
        <n v="66"/>
        <n v="69"/>
        <n v="23"/>
        <n v="77"/>
        <n v="64"/>
        <n v="76"/>
        <n v="36"/>
        <n v="30"/>
        <n v="78"/>
        <n v="47"/>
        <n v="59"/>
        <n v="57"/>
        <n v="68"/>
      </sharedItems>
      <fieldGroup base="4">
        <rangePr autoStart="0" autoEnd="0" startNum="10" endNum="70" groupInterval="10"/>
        <groupItems count="8">
          <s v="&lt;10"/>
          <s v="10-19"/>
          <s v="20-29"/>
          <s v="30-39"/>
          <s v="40-49"/>
          <s v="50-59"/>
          <s v="60-70"/>
          <s v="&gt;70"/>
        </groupItems>
      </fieldGroup>
    </cacheField>
    <cacheField name="コード" numFmtId="0">
      <sharedItems containsSemiMixedTypes="0" containsString="0" containsNumber="1" containsInteger="1" minValue="301" maxValue="305"/>
    </cacheField>
    <cacheField name="支店名" numFmtId="0">
      <sharedItems count="5">
        <s v="徳島市"/>
        <s v="鳴門市"/>
        <s v="阿南市"/>
        <s v="小松島市"/>
        <s v="吉野川市"/>
      </sharedItems>
    </cacheField>
    <cacheField name="旅行先" numFmtId="0">
      <sharedItems count="7">
        <s v="徳島中央公園"/>
        <s v="徳島城跡"/>
        <s v="忌部神社"/>
        <s v="太龍寺ロープウェイ"/>
        <s v="川島城"/>
        <s v="奥祖谷二重かずら橋"/>
        <s v="大歩危"/>
      </sharedItems>
    </cacheField>
    <cacheField name="単価" numFmtId="38">
      <sharedItems containsSemiMixedTypes="0" containsString="0" containsNumber="1" containsInteger="1" minValue="350" maxValue="7000"/>
    </cacheField>
    <cacheField name="原価率" numFmtId="9">
      <sharedItems containsSemiMixedTypes="0" containsString="0" containsNumber="1" minValue="0.2" maxValue="0.7"/>
    </cacheField>
    <cacheField name="利益率(円)" numFmtId="38">
      <sharedItems containsSemiMixedTypes="0" containsString="0" containsNumber="1" containsInteger="1" minValue="165" maxValue="4900" count="7">
        <n v="165"/>
        <n v="280"/>
        <n v="1500"/>
        <n v="2000"/>
        <n v="1050"/>
        <n v="3750"/>
        <n v="4900"/>
      </sharedItems>
    </cacheField>
    <cacheField name="No" numFmtId="0">
      <sharedItems containsSemiMixedTypes="0" containsString="0" containsNumber="1" containsInteger="1" minValue="1" maxValue="3"/>
    </cacheField>
    <cacheField name="期待度" numFmtId="0">
      <sharedItems count="3">
        <s v="選択肢の中で選んだ"/>
        <s v="機会があれば行きたい"/>
        <s v="絶対に行きたい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d v="2024-02-15T00:00:00"/>
    <x v="0"/>
    <d v="1976-10-26T00:00:00"/>
    <x v="0"/>
    <n v="301"/>
    <x v="0"/>
    <x v="0"/>
    <n v="550"/>
    <n v="0.7"/>
    <x v="0"/>
    <n v="3"/>
    <x v="0"/>
  </r>
  <r>
    <x v="1"/>
    <d v="2024-02-15T00:00:00"/>
    <x v="0"/>
    <d v="2002-09-30T00:00:00"/>
    <x v="1"/>
    <n v="302"/>
    <x v="1"/>
    <x v="1"/>
    <n v="350"/>
    <n v="0.2"/>
    <x v="1"/>
    <n v="3"/>
    <x v="0"/>
  </r>
  <r>
    <x v="2"/>
    <d v="2024-02-16T00:00:00"/>
    <x v="0"/>
    <d v="1985-09-29T00:00:00"/>
    <x v="2"/>
    <n v="301"/>
    <x v="0"/>
    <x v="2"/>
    <n v="3000"/>
    <n v="0.5"/>
    <x v="2"/>
    <n v="2"/>
    <x v="1"/>
  </r>
  <r>
    <x v="3"/>
    <d v="2024-02-16T00:00:00"/>
    <x v="1"/>
    <d v="1964-11-28T00:00:00"/>
    <x v="3"/>
    <n v="302"/>
    <x v="1"/>
    <x v="3"/>
    <n v="2500"/>
    <n v="0.2"/>
    <x v="3"/>
    <n v="2"/>
    <x v="1"/>
  </r>
  <r>
    <x v="4"/>
    <d v="2024-02-16T00:00:00"/>
    <x v="1"/>
    <d v="1966-11-27T00:00:00"/>
    <x v="4"/>
    <n v="303"/>
    <x v="2"/>
    <x v="4"/>
    <n v="1500"/>
    <n v="0.3"/>
    <x v="4"/>
    <n v="2"/>
    <x v="1"/>
  </r>
  <r>
    <x v="5"/>
    <d v="2024-02-16T00:00:00"/>
    <x v="0"/>
    <d v="1975-10-28T00:00:00"/>
    <x v="5"/>
    <n v="304"/>
    <x v="3"/>
    <x v="5"/>
    <n v="5000"/>
    <n v="0.25"/>
    <x v="5"/>
    <n v="2"/>
    <x v="1"/>
  </r>
  <r>
    <x v="6"/>
    <d v="2024-02-17T00:00:00"/>
    <x v="0"/>
    <d v="1953-01-30T00:00:00"/>
    <x v="6"/>
    <n v="305"/>
    <x v="4"/>
    <x v="6"/>
    <n v="7000"/>
    <n v="0.3"/>
    <x v="6"/>
    <n v="1"/>
    <x v="2"/>
  </r>
  <r>
    <x v="7"/>
    <d v="2024-02-17T00:00:00"/>
    <x v="0"/>
    <d v="1969-11-24T00:00:00"/>
    <x v="7"/>
    <n v="301"/>
    <x v="0"/>
    <x v="4"/>
    <n v="1500"/>
    <n v="0.3"/>
    <x v="4"/>
    <n v="3"/>
    <x v="0"/>
  </r>
  <r>
    <x v="8"/>
    <d v="2024-02-18T00:00:00"/>
    <x v="1"/>
    <d v="2006-12-27T00:00:00"/>
    <x v="8"/>
    <n v="302"/>
    <x v="1"/>
    <x v="5"/>
    <n v="5000"/>
    <n v="0.25"/>
    <x v="5"/>
    <n v="3"/>
    <x v="0"/>
  </r>
  <r>
    <x v="9"/>
    <d v="2024-02-18T00:00:00"/>
    <x v="0"/>
    <d v="1998-09-26T00:00:00"/>
    <x v="9"/>
    <n v="301"/>
    <x v="0"/>
    <x v="6"/>
    <n v="7000"/>
    <n v="0.3"/>
    <x v="6"/>
    <n v="2"/>
    <x v="1"/>
  </r>
  <r>
    <x v="10"/>
    <d v="2024-02-19T00:00:00"/>
    <x v="1"/>
    <d v="1953-12-30T00:00:00"/>
    <x v="10"/>
    <n v="302"/>
    <x v="1"/>
    <x v="0"/>
    <n v="550"/>
    <n v="0.7"/>
    <x v="0"/>
    <n v="3"/>
    <x v="0"/>
  </r>
  <r>
    <x v="11"/>
    <d v="2024-02-19T00:00:00"/>
    <x v="1"/>
    <d v="1986-09-29T00:00:00"/>
    <x v="11"/>
    <n v="303"/>
    <x v="2"/>
    <x v="1"/>
    <n v="350"/>
    <n v="0.2"/>
    <x v="1"/>
    <n v="3"/>
    <x v="0"/>
  </r>
  <r>
    <x v="12"/>
    <d v="2024-02-19T00:00:00"/>
    <x v="0"/>
    <d v="1986-01-26T00:00:00"/>
    <x v="2"/>
    <n v="304"/>
    <x v="3"/>
    <x v="2"/>
    <n v="3000"/>
    <n v="0.5"/>
    <x v="2"/>
    <n v="1"/>
    <x v="2"/>
  </r>
  <r>
    <x v="13"/>
    <d v="2024-02-19T00:00:00"/>
    <x v="1"/>
    <d v="1978-10-25T00:00:00"/>
    <x v="12"/>
    <n v="305"/>
    <x v="4"/>
    <x v="3"/>
    <n v="2500"/>
    <n v="0.2"/>
    <x v="3"/>
    <n v="1"/>
    <x v="2"/>
  </r>
  <r>
    <x v="14"/>
    <d v="2024-03-12T00:00:00"/>
    <x v="1"/>
    <d v="1970-11-23T00:00:00"/>
    <x v="13"/>
    <n v="302"/>
    <x v="1"/>
    <x v="4"/>
    <n v="1500"/>
    <n v="0.3"/>
    <x v="4"/>
    <n v="3"/>
    <x v="0"/>
  </r>
  <r>
    <x v="15"/>
    <d v="2024-03-13T00:00:00"/>
    <x v="1"/>
    <d v="1976-10-26T00:00:00"/>
    <x v="0"/>
    <n v="303"/>
    <x v="2"/>
    <x v="6"/>
    <n v="7000"/>
    <n v="0.3"/>
    <x v="6"/>
    <n v="3"/>
    <x v="0"/>
  </r>
  <r>
    <x v="16"/>
    <d v="2024-03-15T00:00:00"/>
    <x v="1"/>
    <d v="1991-01-25T00:00:00"/>
    <x v="14"/>
    <n v="304"/>
    <x v="3"/>
    <x v="0"/>
    <n v="550"/>
    <n v="0.7"/>
    <x v="0"/>
    <n v="1"/>
    <x v="2"/>
  </r>
  <r>
    <x v="17"/>
    <d v="2024-03-15T00:00:00"/>
    <x v="0"/>
    <d v="1985-09-29T00:00:00"/>
    <x v="2"/>
    <n v="301"/>
    <x v="0"/>
    <x v="1"/>
    <n v="350"/>
    <n v="0.2"/>
    <x v="1"/>
    <n v="2"/>
    <x v="1"/>
  </r>
  <r>
    <x v="18"/>
    <d v="2024-03-16T00:00:00"/>
    <x v="1"/>
    <d v="1964-11-28T00:00:00"/>
    <x v="3"/>
    <n v="302"/>
    <x v="1"/>
    <x v="2"/>
    <n v="3000"/>
    <n v="0.5"/>
    <x v="2"/>
    <n v="2"/>
    <x v="1"/>
  </r>
  <r>
    <x v="19"/>
    <d v="2024-03-16T00:00:00"/>
    <x v="1"/>
    <d v="1966-11-27T00:00:00"/>
    <x v="4"/>
    <n v="301"/>
    <x v="0"/>
    <x v="3"/>
    <n v="2500"/>
    <n v="0.2"/>
    <x v="3"/>
    <n v="2"/>
    <x v="1"/>
  </r>
  <r>
    <x v="20"/>
    <d v="2024-03-16T00:00:00"/>
    <x v="1"/>
    <d v="1975-10-28T00:00:00"/>
    <x v="5"/>
    <n v="302"/>
    <x v="1"/>
    <x v="4"/>
    <n v="1500"/>
    <n v="0.3"/>
    <x v="4"/>
    <n v="2"/>
    <x v="1"/>
  </r>
  <r>
    <x v="21"/>
    <d v="2024-03-19T00:00:00"/>
    <x v="1"/>
    <d v="1953-01-30T00:00:00"/>
    <x v="6"/>
    <n v="303"/>
    <x v="2"/>
    <x v="5"/>
    <n v="5000"/>
    <n v="0.25"/>
    <x v="5"/>
    <n v="1"/>
    <x v="2"/>
  </r>
  <r>
    <x v="22"/>
    <d v="2024-03-19T00:00:00"/>
    <x v="1"/>
    <d v="1969-11-24T00:00:00"/>
    <x v="7"/>
    <n v="304"/>
    <x v="3"/>
    <x v="6"/>
    <n v="7000"/>
    <n v="0.3"/>
    <x v="6"/>
    <n v="3"/>
    <x v="0"/>
  </r>
  <r>
    <x v="23"/>
    <d v="2024-03-19T00:00:00"/>
    <x v="1"/>
    <d v="1952-12-27T00:00:00"/>
    <x v="6"/>
    <n v="301"/>
    <x v="0"/>
    <x v="4"/>
    <n v="1500"/>
    <n v="0.3"/>
    <x v="4"/>
    <n v="3"/>
    <x v="0"/>
  </r>
  <r>
    <x v="24"/>
    <d v="2024-03-20T00:00:00"/>
    <x v="0"/>
    <d v="1998-09-26T00:00:00"/>
    <x v="9"/>
    <n v="302"/>
    <x v="1"/>
    <x v="5"/>
    <n v="5000"/>
    <n v="0.25"/>
    <x v="5"/>
    <n v="2"/>
    <x v="1"/>
  </r>
  <r>
    <x v="25"/>
    <d v="2024-03-20T00:00:00"/>
    <x v="1"/>
    <d v="1969-11-24T00:00:00"/>
    <x v="7"/>
    <n v="301"/>
    <x v="0"/>
    <x v="6"/>
    <n v="7000"/>
    <n v="0.3"/>
    <x v="6"/>
    <n v="2"/>
    <x v="1"/>
  </r>
  <r>
    <x v="26"/>
    <d v="2024-03-20T00:00:00"/>
    <x v="1"/>
    <d v="1980-10-22T00:00:00"/>
    <x v="15"/>
    <n v="302"/>
    <x v="1"/>
    <x v="0"/>
    <n v="550"/>
    <n v="0.7"/>
    <x v="0"/>
    <n v="2"/>
    <x v="1"/>
  </r>
  <r>
    <x v="27"/>
    <d v="2024-03-21T00:00:00"/>
    <x v="1"/>
    <d v="1966-11-27T00:00:00"/>
    <x v="4"/>
    <n v="303"/>
    <x v="2"/>
    <x v="6"/>
    <n v="7000"/>
    <n v="0.3"/>
    <x v="6"/>
    <n v="2"/>
    <x v="1"/>
  </r>
  <r>
    <x v="28"/>
    <d v="2024-03-21T00:00:00"/>
    <x v="0"/>
    <d v="2004-01-26T00:00:00"/>
    <x v="16"/>
    <n v="304"/>
    <x v="3"/>
    <x v="4"/>
    <n v="1500"/>
    <n v="0.3"/>
    <x v="4"/>
    <n v="2"/>
    <x v="1"/>
  </r>
  <r>
    <x v="29"/>
    <d v="2024-03-21T00:00:00"/>
    <x v="0"/>
    <d v="1950-01-24T00:00:00"/>
    <x v="17"/>
    <n v="305"/>
    <x v="4"/>
    <x v="5"/>
    <n v="5000"/>
    <n v="0.25"/>
    <x v="5"/>
    <n v="2"/>
    <x v="1"/>
  </r>
  <r>
    <x v="30"/>
    <d v="2024-03-21T00:00:00"/>
    <x v="1"/>
    <d v="1993-01-21T00:00:00"/>
    <x v="18"/>
    <n v="301"/>
    <x v="0"/>
    <x v="6"/>
    <n v="7000"/>
    <n v="0.3"/>
    <x v="6"/>
    <n v="1"/>
    <x v="2"/>
  </r>
  <r>
    <x v="31"/>
    <d v="2024-03-22T00:00:00"/>
    <x v="0"/>
    <d v="1959-12-24T00:00:00"/>
    <x v="19"/>
    <n v="302"/>
    <x v="1"/>
    <x v="0"/>
    <n v="550"/>
    <n v="0.7"/>
    <x v="0"/>
    <n v="2"/>
    <x v="1"/>
  </r>
  <r>
    <x v="32"/>
    <d v="2024-03-22T00:00:00"/>
    <x v="1"/>
    <d v="1952-01-22T00:00:00"/>
    <x v="20"/>
    <n v="303"/>
    <x v="2"/>
    <x v="1"/>
    <n v="350"/>
    <n v="0.2"/>
    <x v="1"/>
    <n v="2"/>
    <x v="1"/>
  </r>
  <r>
    <x v="33"/>
    <d v="2024-03-22T00:00:00"/>
    <x v="0"/>
    <d v="1992-01-25T00:00:00"/>
    <x v="21"/>
    <n v="304"/>
    <x v="3"/>
    <x v="2"/>
    <n v="3000"/>
    <n v="0.5"/>
    <x v="2"/>
    <n v="2"/>
    <x v="1"/>
  </r>
  <r>
    <x v="34"/>
    <d v="2024-03-22T00:00:00"/>
    <x v="0"/>
    <d v="1989-09-25T00:00:00"/>
    <x v="22"/>
    <n v="305"/>
    <x v="4"/>
    <x v="3"/>
    <n v="2500"/>
    <n v="0.2"/>
    <x v="3"/>
    <n v="2"/>
    <x v="1"/>
  </r>
  <r>
    <x v="35"/>
    <d v="2024-04-13T00:00:00"/>
    <x v="1"/>
    <d v="1987-09-28T00:00:00"/>
    <x v="23"/>
    <n v="301"/>
    <x v="0"/>
    <x v="4"/>
    <n v="1500"/>
    <n v="0.3"/>
    <x v="4"/>
    <n v="1"/>
    <x v="2"/>
  </r>
  <r>
    <x v="36"/>
    <d v="2024-04-13T00:00:00"/>
    <x v="0"/>
    <d v="1974-10-29T00:00:00"/>
    <x v="24"/>
    <n v="301"/>
    <x v="0"/>
    <x v="5"/>
    <n v="5000"/>
    <n v="0.25"/>
    <x v="5"/>
    <n v="1"/>
    <x v="2"/>
  </r>
  <r>
    <x v="37"/>
    <d v="2024-04-14T00:00:00"/>
    <x v="1"/>
    <d v="1981-10-22T00:00:00"/>
    <x v="25"/>
    <n v="302"/>
    <x v="1"/>
    <x v="6"/>
    <n v="7000"/>
    <n v="0.3"/>
    <x v="6"/>
    <n v="3"/>
    <x v="0"/>
  </r>
  <r>
    <x v="38"/>
    <d v="2024-04-14T00:00:00"/>
    <x v="1"/>
    <d v="1990-07-28T00:00:00"/>
    <x v="14"/>
    <n v="301"/>
    <x v="0"/>
    <x v="0"/>
    <n v="550"/>
    <n v="0.7"/>
    <x v="0"/>
    <n v="1"/>
    <x v="2"/>
  </r>
  <r>
    <x v="39"/>
    <d v="2024-04-14T00:00:00"/>
    <x v="0"/>
    <d v="1971-11-22T00:00:00"/>
    <x v="26"/>
    <n v="302"/>
    <x v="1"/>
    <x v="1"/>
    <n v="350"/>
    <n v="0.2"/>
    <x v="1"/>
    <n v="2"/>
    <x v="1"/>
  </r>
  <r>
    <x v="40"/>
    <d v="2024-04-14T00:00:00"/>
    <x v="0"/>
    <d v="1978-10-25T00:00:00"/>
    <x v="12"/>
    <n v="303"/>
    <x v="2"/>
    <x v="4"/>
    <n v="1500"/>
    <n v="0.3"/>
    <x v="4"/>
    <n v="3"/>
    <x v="0"/>
  </r>
  <r>
    <x v="41"/>
    <d v="2024-04-15T00:00:00"/>
    <x v="0"/>
    <d v="1972-12-03T00:00:00"/>
    <x v="27"/>
    <n v="304"/>
    <x v="3"/>
    <x v="5"/>
    <n v="5000"/>
    <n v="0.25"/>
    <x v="5"/>
    <n v="3"/>
    <x v="0"/>
  </r>
  <r>
    <x v="42"/>
    <d v="2024-04-15T00:00:00"/>
    <x v="1"/>
    <d v="1973-10-30T00:00:00"/>
    <x v="28"/>
    <n v="305"/>
    <x v="4"/>
    <x v="6"/>
    <n v="7000"/>
    <n v="0.3"/>
    <x v="6"/>
    <n v="3"/>
    <x v="0"/>
  </r>
  <r>
    <x v="43"/>
    <d v="2024-04-16T00:00:00"/>
    <x v="1"/>
    <d v="1998-01-18T00:00:00"/>
    <x v="29"/>
    <n v="301"/>
    <x v="0"/>
    <x v="0"/>
    <n v="550"/>
    <n v="0.7"/>
    <x v="0"/>
    <n v="3"/>
    <x v="0"/>
  </r>
  <r>
    <x v="44"/>
    <d v="2024-04-16T00:00:00"/>
    <x v="1"/>
    <d v="1978-10-25T00:00:00"/>
    <x v="12"/>
    <n v="302"/>
    <x v="1"/>
    <x v="1"/>
    <n v="350"/>
    <n v="0.2"/>
    <x v="1"/>
    <n v="2"/>
    <x v="1"/>
  </r>
  <r>
    <x v="45"/>
    <d v="2024-04-16T00:00:00"/>
    <x v="1"/>
    <d v="1983-10-02T00:00:00"/>
    <x v="30"/>
    <n v="301"/>
    <x v="0"/>
    <x v="2"/>
    <n v="3000"/>
    <n v="0.5"/>
    <x v="2"/>
    <n v="2"/>
    <x v="1"/>
  </r>
  <r>
    <x v="46"/>
    <d v="2024-04-16T00:00:00"/>
    <x v="0"/>
    <d v="1973-10-30T00:00:00"/>
    <x v="28"/>
    <n v="302"/>
    <x v="1"/>
    <x v="3"/>
    <n v="2500"/>
    <n v="0.2"/>
    <x v="3"/>
    <n v="1"/>
    <x v="2"/>
  </r>
  <r>
    <x v="47"/>
    <d v="2024-04-17T00:00:00"/>
    <x v="0"/>
    <d v="1982-10-31T00:00:00"/>
    <x v="31"/>
    <n v="303"/>
    <x v="2"/>
    <x v="4"/>
    <n v="1500"/>
    <n v="0.3"/>
    <x v="4"/>
    <n v="1"/>
    <x v="2"/>
  </r>
  <r>
    <x v="48"/>
    <d v="2024-04-17T00:00:00"/>
    <x v="0"/>
    <d v="1970-11-23T00:00:00"/>
    <x v="13"/>
    <n v="301"/>
    <x v="0"/>
    <x v="5"/>
    <n v="5000"/>
    <n v="0.25"/>
    <x v="5"/>
    <n v="2"/>
    <x v="1"/>
  </r>
  <r>
    <x v="49"/>
    <d v="2024-04-18T00:00:00"/>
    <x v="0"/>
    <d v="1979-10-24T00:00:00"/>
    <x v="32"/>
    <n v="302"/>
    <x v="1"/>
    <x v="6"/>
    <n v="7000"/>
    <n v="0.3"/>
    <x v="6"/>
    <n v="2"/>
    <x v="1"/>
  </r>
  <r>
    <x v="50"/>
    <d v="2024-04-18T00:00:00"/>
    <x v="1"/>
    <d v="1989-11-21T00:00:00"/>
    <x v="22"/>
    <n v="301"/>
    <x v="0"/>
    <x v="4"/>
    <n v="1500"/>
    <n v="0.3"/>
    <x v="4"/>
    <n v="1"/>
    <x v="2"/>
  </r>
  <r>
    <x v="51"/>
    <d v="2024-04-18T00:00:00"/>
    <x v="1"/>
    <d v="1984-09-30T00:00:00"/>
    <x v="33"/>
    <n v="302"/>
    <x v="1"/>
    <x v="5"/>
    <n v="5000"/>
    <n v="0.25"/>
    <x v="5"/>
    <n v="1"/>
    <x v="2"/>
  </r>
  <r>
    <x v="52"/>
    <d v="2024-04-18T00:00:00"/>
    <x v="1"/>
    <d v="1992-10-02T00:00:00"/>
    <x v="18"/>
    <n v="303"/>
    <x v="2"/>
    <x v="6"/>
    <n v="7000"/>
    <n v="0.3"/>
    <x v="6"/>
    <n v="2"/>
    <x v="1"/>
  </r>
  <r>
    <x v="53"/>
    <d v="2024-04-19T00:00:00"/>
    <x v="0"/>
    <d v="1975-10-28T00:00:00"/>
    <x v="5"/>
    <n v="304"/>
    <x v="3"/>
    <x v="0"/>
    <n v="550"/>
    <n v="0.7"/>
    <x v="0"/>
    <n v="3"/>
    <x v="0"/>
  </r>
  <r>
    <x v="54"/>
    <d v="2024-04-19T00:00:00"/>
    <x v="1"/>
    <d v="1969-11-24T00:00:00"/>
    <x v="7"/>
    <n v="305"/>
    <x v="4"/>
    <x v="1"/>
    <n v="350"/>
    <n v="0.2"/>
    <x v="1"/>
    <n v="3"/>
    <x v="0"/>
  </r>
  <r>
    <x v="55"/>
    <d v="2024-04-19T00:00:00"/>
    <x v="0"/>
    <d v="1970-11-23T00:00:00"/>
    <x v="13"/>
    <n v="301"/>
    <x v="0"/>
    <x v="2"/>
    <n v="3000"/>
    <n v="0.5"/>
    <x v="2"/>
    <n v="3"/>
    <x v="0"/>
  </r>
  <r>
    <x v="56"/>
    <d v="2024-05-19T00:00:00"/>
    <x v="0"/>
    <d v="1983-10-02T00:00:00"/>
    <x v="30"/>
    <n v="302"/>
    <x v="1"/>
    <x v="3"/>
    <n v="2500"/>
    <n v="0.2"/>
    <x v="3"/>
    <n v="1"/>
    <x v="2"/>
  </r>
  <r>
    <x v="57"/>
    <d v="2024-05-20T00:00:00"/>
    <x v="0"/>
    <d v="1990-09-01T00:00:00"/>
    <x v="14"/>
    <n v="301"/>
    <x v="0"/>
    <x v="4"/>
    <n v="1500"/>
    <n v="0.3"/>
    <x v="4"/>
    <n v="3"/>
    <x v="0"/>
  </r>
  <r>
    <x v="58"/>
    <d v="2024-05-20T00:00:00"/>
    <x v="1"/>
    <d v="1966-11-27T00:00:00"/>
    <x v="4"/>
    <n v="302"/>
    <x v="1"/>
    <x v="6"/>
    <n v="7000"/>
    <n v="0.3"/>
    <x v="6"/>
    <n v="3"/>
    <x v="0"/>
  </r>
  <r>
    <x v="59"/>
    <d v="2024-05-20T00:00:00"/>
    <x v="0"/>
    <d v="1991-09-01T00:00:00"/>
    <x v="21"/>
    <n v="303"/>
    <x v="2"/>
    <x v="0"/>
    <n v="550"/>
    <n v="0.7"/>
    <x v="0"/>
    <n v="3"/>
    <x v="0"/>
  </r>
  <r>
    <x v="60"/>
    <d v="2024-05-20T00:00:00"/>
    <x v="1"/>
    <d v="1991-09-24T00:00:00"/>
    <x v="21"/>
    <n v="304"/>
    <x v="3"/>
    <x v="1"/>
    <n v="350"/>
    <n v="0.2"/>
    <x v="1"/>
    <n v="3"/>
    <x v="0"/>
  </r>
  <r>
    <x v="61"/>
    <d v="2024-05-21T00:00:00"/>
    <x v="1"/>
    <d v="1981-08-30T00:00:00"/>
    <x v="25"/>
    <n v="301"/>
    <x v="0"/>
    <x v="2"/>
    <n v="3000"/>
    <n v="0.5"/>
    <x v="2"/>
    <n v="1"/>
    <x v="2"/>
  </r>
  <r>
    <x v="62"/>
    <d v="2024-05-21T00:00:00"/>
    <x v="0"/>
    <d v="1992-10-02T00:00:00"/>
    <x v="18"/>
    <n v="302"/>
    <x v="1"/>
    <x v="3"/>
    <n v="2500"/>
    <n v="0.2"/>
    <x v="3"/>
    <n v="2"/>
    <x v="1"/>
  </r>
  <r>
    <x v="63"/>
    <d v="2024-05-22T00:00:00"/>
    <x v="1"/>
    <d v="1983-10-02T00:00:00"/>
    <x v="30"/>
    <n v="301"/>
    <x v="0"/>
    <x v="4"/>
    <n v="1500"/>
    <n v="0.3"/>
    <x v="4"/>
    <n v="2"/>
    <x v="1"/>
  </r>
  <r>
    <x v="64"/>
    <d v="2024-05-22T00:00:00"/>
    <x v="1"/>
    <d v="2007-01-27T00:00:00"/>
    <x v="8"/>
    <n v="302"/>
    <x v="1"/>
    <x v="0"/>
    <n v="550"/>
    <n v="0.7"/>
    <x v="0"/>
    <n v="2"/>
    <x v="1"/>
  </r>
  <r>
    <x v="65"/>
    <d v="2024-05-22T00:00:00"/>
    <x v="0"/>
    <d v="1985-02-20T00:00:00"/>
    <x v="33"/>
    <n v="303"/>
    <x v="2"/>
    <x v="1"/>
    <n v="350"/>
    <n v="0.2"/>
    <x v="1"/>
    <n v="3"/>
    <x v="0"/>
  </r>
  <r>
    <x v="66"/>
    <d v="2024-05-22T00:00:00"/>
    <x v="1"/>
    <d v="1945-02-05T00:00:00"/>
    <x v="34"/>
    <n v="301"/>
    <x v="0"/>
    <x v="2"/>
    <n v="3000"/>
    <n v="0.5"/>
    <x v="2"/>
    <n v="1"/>
    <x v="2"/>
  </r>
  <r>
    <x v="67"/>
    <d v="2024-06-12T00:00:00"/>
    <x v="1"/>
    <d v="1944-01-30T00:00:00"/>
    <x v="35"/>
    <n v="302"/>
    <x v="1"/>
    <x v="3"/>
    <n v="2500"/>
    <n v="0.2"/>
    <x v="3"/>
    <n v="3"/>
    <x v="0"/>
  </r>
  <r>
    <x v="68"/>
    <d v="2024-06-12T00:00:00"/>
    <x v="0"/>
    <d v="1958-12-25T00:00:00"/>
    <x v="36"/>
    <n v="301"/>
    <x v="0"/>
    <x v="4"/>
    <n v="1500"/>
    <n v="0.3"/>
    <x v="4"/>
    <n v="3"/>
    <x v="0"/>
  </r>
  <r>
    <x v="69"/>
    <d v="2024-06-13T00:00:00"/>
    <x v="1"/>
    <d v="1973-10-30T00:00:00"/>
    <x v="28"/>
    <n v="302"/>
    <x v="1"/>
    <x v="5"/>
    <n v="5000"/>
    <n v="0.25"/>
    <x v="5"/>
    <n v="3"/>
    <x v="0"/>
  </r>
  <r>
    <x v="70"/>
    <d v="2024-06-14T00:00:00"/>
    <x v="1"/>
    <d v="1976-10-26T00:00:00"/>
    <x v="0"/>
    <n v="303"/>
    <x v="2"/>
    <x v="6"/>
    <n v="7000"/>
    <n v="0.3"/>
    <x v="6"/>
    <n v="3"/>
    <x v="0"/>
  </r>
  <r>
    <x v="71"/>
    <d v="2024-06-14T00:00:00"/>
    <x v="0"/>
    <d v="1985-09-29T00:00:00"/>
    <x v="2"/>
    <n v="304"/>
    <x v="3"/>
    <x v="4"/>
    <n v="1500"/>
    <n v="0.3"/>
    <x v="4"/>
    <n v="3"/>
    <x v="0"/>
  </r>
  <r>
    <x v="72"/>
    <d v="2024-06-14T00:00:00"/>
    <x v="1"/>
    <d v="1985-09-29T00:00:00"/>
    <x v="2"/>
    <n v="305"/>
    <x v="4"/>
    <x v="5"/>
    <n v="5000"/>
    <n v="0.25"/>
    <x v="5"/>
    <n v="1"/>
    <x v="2"/>
  </r>
  <r>
    <x v="73"/>
    <d v="2024-06-14T00:00:00"/>
    <x v="0"/>
    <d v="1964-11-28T00:00:00"/>
    <x v="3"/>
    <n v="301"/>
    <x v="0"/>
    <x v="6"/>
    <n v="7000"/>
    <n v="0.3"/>
    <x v="6"/>
    <n v="2"/>
    <x v="1"/>
  </r>
  <r>
    <x v="74"/>
    <d v="2024-06-15T00:00:00"/>
    <x v="0"/>
    <d v="1966-11-27T00:00:00"/>
    <x v="4"/>
    <n v="302"/>
    <x v="1"/>
    <x v="0"/>
    <n v="550"/>
    <n v="0.7"/>
    <x v="0"/>
    <n v="1"/>
    <x v="2"/>
  </r>
  <r>
    <x v="75"/>
    <d v="2024-06-15T00:00:00"/>
    <x v="1"/>
    <d v="1975-10-28T00:00:00"/>
    <x v="5"/>
    <n v="303"/>
    <x v="2"/>
    <x v="1"/>
    <n v="350"/>
    <n v="0.2"/>
    <x v="1"/>
    <n v="3"/>
    <x v="0"/>
  </r>
  <r>
    <x v="76"/>
    <d v="2024-06-16T00:00:00"/>
    <x v="0"/>
    <d v="1953-01-30T00:00:00"/>
    <x v="6"/>
    <n v="304"/>
    <x v="3"/>
    <x v="2"/>
    <n v="3000"/>
    <n v="0.5"/>
    <x v="2"/>
    <n v="3"/>
    <x v="0"/>
  </r>
  <r>
    <x v="77"/>
    <d v="2024-06-16T00:00:00"/>
    <x v="1"/>
    <d v="1969-11-24T00:00:00"/>
    <x v="7"/>
    <n v="305"/>
    <x v="4"/>
    <x v="3"/>
    <n v="2500"/>
    <n v="0.2"/>
    <x v="3"/>
    <n v="3"/>
    <x v="0"/>
  </r>
  <r>
    <x v="78"/>
    <d v="2024-06-17T00:00:00"/>
    <x v="0"/>
    <d v="1955-12-28T00:00:00"/>
    <x v="37"/>
    <n v="301"/>
    <x v="0"/>
    <x v="4"/>
    <n v="1500"/>
    <n v="0.3"/>
    <x v="4"/>
    <n v="3"/>
    <x v="0"/>
  </r>
  <r>
    <x v="79"/>
    <d v="2024-06-17T00:00:00"/>
    <x v="0"/>
    <d v="1973-02-01T00:00:00"/>
    <x v="27"/>
    <n v="302"/>
    <x v="1"/>
    <x v="6"/>
    <n v="7000"/>
    <n v="0.3"/>
    <x v="6"/>
    <n v="1"/>
    <x v="2"/>
  </r>
  <r>
    <x v="80"/>
    <d v="2024-06-17T00:00:00"/>
    <x v="1"/>
    <d v="2001-12-30T00:00:00"/>
    <x v="38"/>
    <n v="303"/>
    <x v="2"/>
    <x v="0"/>
    <n v="550"/>
    <n v="0.7"/>
    <x v="0"/>
    <n v="3"/>
    <x v="0"/>
  </r>
  <r>
    <x v="81"/>
    <d v="2024-06-17T00:00:00"/>
    <x v="1"/>
    <d v="1986-09-29T00:00:00"/>
    <x v="11"/>
    <n v="302"/>
    <x v="1"/>
    <x v="1"/>
    <n v="350"/>
    <n v="0.2"/>
    <x v="1"/>
    <n v="3"/>
    <x v="0"/>
  </r>
  <r>
    <x v="82"/>
    <d v="2024-06-17T00:00:00"/>
    <x v="1"/>
    <d v="1948-01-26T00:00:00"/>
    <x v="39"/>
    <n v="303"/>
    <x v="2"/>
    <x v="2"/>
    <n v="3000"/>
    <n v="0.5"/>
    <x v="2"/>
    <n v="3"/>
    <x v="0"/>
  </r>
  <r>
    <x v="83"/>
    <d v="2024-06-18T00:00:00"/>
    <x v="1"/>
    <d v="1978-10-25T00:00:00"/>
    <x v="12"/>
    <n v="304"/>
    <x v="3"/>
    <x v="3"/>
    <n v="2500"/>
    <n v="0.2"/>
    <x v="3"/>
    <n v="3"/>
    <x v="0"/>
  </r>
  <r>
    <x v="84"/>
    <d v="2024-06-18T00:00:00"/>
    <x v="0"/>
    <d v="1970-11-23T00:00:00"/>
    <x v="13"/>
    <n v="305"/>
    <x v="4"/>
    <x v="4"/>
    <n v="1500"/>
    <n v="0.3"/>
    <x v="4"/>
    <n v="3"/>
    <x v="0"/>
  </r>
  <r>
    <x v="85"/>
    <d v="2024-06-18T00:00:00"/>
    <x v="1"/>
    <d v="1959-12-24T00:00:00"/>
    <x v="19"/>
    <n v="301"/>
    <x v="0"/>
    <x v="5"/>
    <n v="5000"/>
    <n v="0.25"/>
    <x v="5"/>
    <n v="3"/>
    <x v="0"/>
  </r>
  <r>
    <x v="86"/>
    <d v="2024-06-18T00:00:00"/>
    <x v="0"/>
    <d v="1985-09-29T00:00:00"/>
    <x v="2"/>
    <n v="302"/>
    <x v="1"/>
    <x v="6"/>
    <n v="7000"/>
    <n v="0.3"/>
    <x v="6"/>
    <n v="1"/>
    <x v="2"/>
  </r>
  <r>
    <x v="87"/>
    <d v="2024-06-18T00:00:00"/>
    <x v="1"/>
    <d v="1990-09-25T00:00:00"/>
    <x v="14"/>
    <n v="304"/>
    <x v="3"/>
    <x v="4"/>
    <n v="1500"/>
    <n v="0.3"/>
    <x v="4"/>
    <n v="3"/>
    <x v="0"/>
  </r>
  <r>
    <x v="88"/>
    <d v="2024-06-18T00:00:00"/>
    <x v="1"/>
    <d v="1960-12-22T00:00:00"/>
    <x v="40"/>
    <n v="305"/>
    <x v="4"/>
    <x v="5"/>
    <n v="5000"/>
    <n v="0.25"/>
    <x v="5"/>
    <n v="1"/>
    <x v="2"/>
  </r>
  <r>
    <x v="89"/>
    <d v="2024-06-19T00:00:00"/>
    <x v="1"/>
    <d v="1991-03-25T00:00:00"/>
    <x v="14"/>
    <n v="301"/>
    <x v="0"/>
    <x v="6"/>
    <n v="7000"/>
    <n v="0.3"/>
    <x v="6"/>
    <n v="2"/>
    <x v="1"/>
  </r>
  <r>
    <x v="90"/>
    <d v="2024-06-19T00:00:00"/>
    <x v="0"/>
    <d v="1981-10-22T00:00:00"/>
    <x v="25"/>
    <n v="302"/>
    <x v="1"/>
    <x v="0"/>
    <n v="550"/>
    <n v="0.7"/>
    <x v="0"/>
    <n v="1"/>
    <x v="2"/>
  </r>
  <r>
    <x v="91"/>
    <d v="2024-06-19T00:00:00"/>
    <x v="1"/>
    <d v="1969-11-24T00:00:00"/>
    <x v="7"/>
    <n v="303"/>
    <x v="2"/>
    <x v="4"/>
    <n v="1500"/>
    <n v="0.3"/>
    <x v="4"/>
    <n v="2"/>
    <x v="1"/>
  </r>
  <r>
    <x v="92"/>
    <d v="2024-06-19T00:00:00"/>
    <x v="0"/>
    <d v="2003-01-23T00:00:00"/>
    <x v="1"/>
    <n v="305"/>
    <x v="4"/>
    <x v="5"/>
    <n v="5000"/>
    <n v="0.25"/>
    <x v="5"/>
    <n v="1"/>
    <x v="2"/>
  </r>
  <r>
    <x v="93"/>
    <d v="2024-06-19T00:00:00"/>
    <x v="1"/>
    <d v="1990-09-25T00:00:00"/>
    <x v="14"/>
    <n v="301"/>
    <x v="0"/>
    <x v="6"/>
    <n v="7000"/>
    <n v="0.3"/>
    <x v="6"/>
    <n v="1"/>
    <x v="2"/>
  </r>
  <r>
    <x v="94"/>
    <d v="2024-06-19T00:00:00"/>
    <x v="0"/>
    <d v="1949-01-24T00:00:00"/>
    <x v="41"/>
    <n v="302"/>
    <x v="1"/>
    <x v="4"/>
    <n v="1500"/>
    <n v="0.3"/>
    <x v="4"/>
    <n v="1"/>
    <x v="2"/>
  </r>
  <r>
    <x v="95"/>
    <d v="2024-06-20T00:00:00"/>
    <x v="0"/>
    <d v="1969-11-24T00:00:00"/>
    <x v="7"/>
    <n v="304"/>
    <x v="3"/>
    <x v="5"/>
    <n v="5000"/>
    <n v="0.25"/>
    <x v="5"/>
    <n v="2"/>
    <x v="1"/>
  </r>
  <r>
    <x v="96"/>
    <d v="2024-06-20T00:00:00"/>
    <x v="1"/>
    <d v="1980-10-22T00:00:00"/>
    <x v="15"/>
    <n v="305"/>
    <x v="4"/>
    <x v="6"/>
    <n v="7000"/>
    <n v="0.3"/>
    <x v="6"/>
    <n v="1"/>
    <x v="2"/>
  </r>
  <r>
    <x v="97"/>
    <d v="2024-07-16T00:00:00"/>
    <x v="0"/>
    <d v="1966-11-27T00:00:00"/>
    <x v="4"/>
    <n v="301"/>
    <x v="0"/>
    <x v="0"/>
    <n v="550"/>
    <n v="0.7"/>
    <x v="0"/>
    <n v="1"/>
    <x v="2"/>
  </r>
  <r>
    <x v="98"/>
    <d v="2024-07-16T00:00:00"/>
    <x v="0"/>
    <d v="1989-01-25T00:00:00"/>
    <x v="42"/>
    <n v="302"/>
    <x v="1"/>
    <x v="1"/>
    <n v="350"/>
    <n v="0.2"/>
    <x v="1"/>
    <n v="1"/>
    <x v="2"/>
  </r>
  <r>
    <x v="99"/>
    <d v="2024-07-16T00:00:00"/>
    <x v="1"/>
    <d v="1997-06-25T00:00:00"/>
    <x v="29"/>
    <n v="305"/>
    <x v="4"/>
    <x v="2"/>
    <n v="3000"/>
    <n v="0.5"/>
    <x v="2"/>
    <n v="1"/>
    <x v="2"/>
  </r>
  <r>
    <x v="100"/>
    <d v="2024-07-16T00:00:00"/>
    <x v="1"/>
    <d v="1979-10-24T00:00:00"/>
    <x v="32"/>
    <n v="301"/>
    <x v="0"/>
    <x v="3"/>
    <n v="2500"/>
    <n v="0.2"/>
    <x v="3"/>
    <n v="3"/>
    <x v="0"/>
  </r>
  <r>
    <x v="101"/>
    <d v="2024-07-16T00:00:00"/>
    <x v="0"/>
    <d v="1959-12-24T00:00:00"/>
    <x v="19"/>
    <n v="302"/>
    <x v="1"/>
    <x v="4"/>
    <n v="1500"/>
    <n v="0.3"/>
    <x v="4"/>
    <n v="3"/>
    <x v="0"/>
  </r>
  <r>
    <x v="102"/>
    <d v="2024-07-17T00:00:00"/>
    <x v="0"/>
    <d v="1974-10-29T00:00:00"/>
    <x v="24"/>
    <n v="302"/>
    <x v="1"/>
    <x v="3"/>
    <n v="2500"/>
    <n v="0.2"/>
    <x v="3"/>
    <n v="3"/>
    <x v="0"/>
  </r>
  <r>
    <x v="103"/>
    <d v="2024-07-18T00:00:00"/>
    <x v="1"/>
    <d v="1978-10-25T00:00:00"/>
    <x v="12"/>
    <n v="301"/>
    <x v="0"/>
    <x v="4"/>
    <n v="1500"/>
    <n v="0.3"/>
    <x v="4"/>
    <n v="2"/>
    <x v="1"/>
  </r>
  <r>
    <x v="104"/>
    <d v="2024-07-18T00:00:00"/>
    <x v="0"/>
    <d v="1989-09-25T00:00:00"/>
    <x v="22"/>
    <n v="302"/>
    <x v="1"/>
    <x v="0"/>
    <n v="550"/>
    <n v="0.7"/>
    <x v="0"/>
    <n v="3"/>
    <x v="0"/>
  </r>
  <r>
    <x v="105"/>
    <d v="2024-07-18T00:00:00"/>
    <x v="0"/>
    <d v="1987-09-28T00:00:00"/>
    <x v="23"/>
    <n v="303"/>
    <x v="2"/>
    <x v="1"/>
    <n v="350"/>
    <n v="0.2"/>
    <x v="1"/>
    <n v="3"/>
    <x v="0"/>
  </r>
  <r>
    <x v="106"/>
    <d v="2024-07-18T00:00:00"/>
    <x v="0"/>
    <d v="1974-10-29T00:00:00"/>
    <x v="24"/>
    <n v="301"/>
    <x v="0"/>
    <x v="2"/>
    <n v="3000"/>
    <n v="0.5"/>
    <x v="2"/>
    <n v="3"/>
    <x v="0"/>
  </r>
  <r>
    <x v="107"/>
    <d v="2024-07-18T00:00:00"/>
    <x v="1"/>
    <d v="1981-10-22T00:00:00"/>
    <x v="25"/>
    <n v="302"/>
    <x v="1"/>
    <x v="3"/>
    <n v="2500"/>
    <n v="0.2"/>
    <x v="3"/>
    <n v="1"/>
    <x v="2"/>
  </r>
  <r>
    <x v="108"/>
    <d v="2024-07-18T00:00:00"/>
    <x v="0"/>
    <d v="1987-09-28T00:00:00"/>
    <x v="23"/>
    <n v="301"/>
    <x v="0"/>
    <x v="4"/>
    <n v="1500"/>
    <n v="0.3"/>
    <x v="4"/>
    <n v="3"/>
    <x v="0"/>
  </r>
  <r>
    <x v="109"/>
    <d v="2024-07-19T00:00:00"/>
    <x v="0"/>
    <d v="1971-11-22T00:00:00"/>
    <x v="26"/>
    <n v="302"/>
    <x v="1"/>
    <x v="5"/>
    <n v="5000"/>
    <n v="0.25"/>
    <x v="5"/>
    <n v="3"/>
    <x v="0"/>
  </r>
  <r>
    <x v="110"/>
    <d v="2024-07-19T00:00:00"/>
    <x v="0"/>
    <d v="1978-10-25T00:00:00"/>
    <x v="12"/>
    <n v="303"/>
    <x v="2"/>
    <x v="6"/>
    <n v="7000"/>
    <n v="0.3"/>
    <x v="6"/>
    <n v="1"/>
    <x v="2"/>
  </r>
  <r>
    <x v="111"/>
    <d v="2024-07-19T00:00:00"/>
    <x v="0"/>
    <d v="1971-11-22T00:00:00"/>
    <x v="26"/>
    <n v="304"/>
    <x v="3"/>
    <x v="4"/>
    <n v="1500"/>
    <n v="0.3"/>
    <x v="4"/>
    <n v="1"/>
    <x v="2"/>
  </r>
  <r>
    <x v="112"/>
    <d v="2024-07-19T00:00:00"/>
    <x v="1"/>
    <d v="1973-10-30T00:00:00"/>
    <x v="28"/>
    <n v="305"/>
    <x v="4"/>
    <x v="5"/>
    <n v="5000"/>
    <n v="0.25"/>
    <x v="5"/>
    <n v="3"/>
    <x v="0"/>
  </r>
  <r>
    <x v="113"/>
    <d v="2024-07-20T00:00:00"/>
    <x v="0"/>
    <d v="1984-08-20T00:00:00"/>
    <x v="33"/>
    <n v="301"/>
    <x v="0"/>
    <x v="6"/>
    <n v="7000"/>
    <n v="0.3"/>
    <x v="6"/>
    <n v="3"/>
    <x v="0"/>
  </r>
  <r>
    <x v="114"/>
    <d v="2024-07-20T00:00:00"/>
    <x v="0"/>
    <d v="1978-10-25T00:00:00"/>
    <x v="12"/>
    <n v="302"/>
    <x v="1"/>
    <x v="0"/>
    <n v="550"/>
    <n v="0.7"/>
    <x v="0"/>
    <n v="3"/>
    <x v="0"/>
  </r>
  <r>
    <x v="115"/>
    <d v="2024-07-20T00:00:00"/>
    <x v="1"/>
    <d v="1983-10-02T00:00:00"/>
    <x v="30"/>
    <n v="303"/>
    <x v="2"/>
    <x v="1"/>
    <n v="350"/>
    <n v="0.2"/>
    <x v="1"/>
    <n v="1"/>
    <x v="2"/>
  </r>
  <r>
    <x v="116"/>
    <d v="2024-07-20T00:00:00"/>
    <x v="1"/>
    <d v="1973-10-30T00:00:00"/>
    <x v="28"/>
    <n v="304"/>
    <x v="3"/>
    <x v="2"/>
    <n v="3000"/>
    <n v="0.5"/>
    <x v="2"/>
    <n v="3"/>
    <x v="0"/>
  </r>
  <r>
    <x v="117"/>
    <d v="2024-07-21T00:00:00"/>
    <x v="1"/>
    <d v="1982-10-31T00:00:00"/>
    <x v="31"/>
    <n v="305"/>
    <x v="4"/>
    <x v="3"/>
    <n v="2500"/>
    <n v="0.2"/>
    <x v="3"/>
    <n v="3"/>
    <x v="0"/>
  </r>
  <r>
    <x v="118"/>
    <d v="2024-07-21T00:00:00"/>
    <x v="0"/>
    <d v="1970-11-23T00:00:00"/>
    <x v="13"/>
    <n v="301"/>
    <x v="0"/>
    <x v="4"/>
    <n v="1500"/>
    <n v="0.3"/>
    <x v="4"/>
    <n v="3"/>
    <x v="0"/>
  </r>
  <r>
    <x v="119"/>
    <d v="2024-07-21T00:00:00"/>
    <x v="0"/>
    <d v="1979-10-24T00:00:00"/>
    <x v="32"/>
    <n v="305"/>
    <x v="4"/>
    <x v="5"/>
    <n v="5000"/>
    <n v="0.25"/>
    <x v="5"/>
    <n v="2"/>
    <x v="1"/>
  </r>
  <r>
    <x v="120"/>
    <d v="2024-07-21T00:00:00"/>
    <x v="0"/>
    <d v="1994-11-13T00:00:00"/>
    <x v="43"/>
    <n v="301"/>
    <x v="0"/>
    <x v="6"/>
    <n v="7000"/>
    <n v="0.3"/>
    <x v="6"/>
    <n v="3"/>
    <x v="0"/>
  </r>
  <r>
    <x v="121"/>
    <d v="2024-07-22T00:00:00"/>
    <x v="1"/>
    <d v="1984-09-30T00:00:00"/>
    <x v="33"/>
    <n v="302"/>
    <x v="1"/>
    <x v="0"/>
    <n v="550"/>
    <n v="0.7"/>
    <x v="0"/>
    <n v="3"/>
    <x v="0"/>
  </r>
  <r>
    <x v="122"/>
    <d v="2024-07-22T00:00:00"/>
    <x v="1"/>
    <d v="1992-10-02T00:00:00"/>
    <x v="18"/>
    <n v="303"/>
    <x v="2"/>
    <x v="1"/>
    <n v="350"/>
    <n v="0.2"/>
    <x v="1"/>
    <n v="1"/>
    <x v="2"/>
  </r>
  <r>
    <x v="123"/>
    <d v="2024-08-07T00:00:00"/>
    <x v="1"/>
    <d v="1975-10-28T00:00:00"/>
    <x v="5"/>
    <n v="305"/>
    <x v="4"/>
    <x v="2"/>
    <n v="3000"/>
    <n v="0.5"/>
    <x v="2"/>
    <n v="3"/>
    <x v="0"/>
  </r>
  <r>
    <x v="124"/>
    <d v="2024-08-07T00:00:00"/>
    <x v="0"/>
    <d v="1969-11-24T00:00:00"/>
    <x v="7"/>
    <n v="301"/>
    <x v="0"/>
    <x v="3"/>
    <n v="2500"/>
    <n v="0.2"/>
    <x v="3"/>
    <n v="1"/>
    <x v="2"/>
  </r>
  <r>
    <x v="125"/>
    <d v="2024-08-09T00:00:00"/>
    <x v="0"/>
    <d v="1970-11-23T00:00:00"/>
    <x v="13"/>
    <n v="302"/>
    <x v="1"/>
    <x v="4"/>
    <n v="1500"/>
    <n v="0.3"/>
    <x v="4"/>
    <n v="1"/>
    <x v="2"/>
  </r>
  <r>
    <x v="126"/>
    <d v="2024-08-09T00:00:00"/>
    <x v="0"/>
    <d v="1983-10-02T00:00:00"/>
    <x v="30"/>
    <n v="304"/>
    <x v="3"/>
    <x v="6"/>
    <n v="7000"/>
    <n v="0.3"/>
    <x v="6"/>
    <n v="3"/>
    <x v="0"/>
  </r>
  <r>
    <x v="127"/>
    <d v="2024-08-09T00:00:00"/>
    <x v="1"/>
    <d v="1990-09-01T00:00:00"/>
    <x v="14"/>
    <n v="305"/>
    <x v="4"/>
    <x v="0"/>
    <n v="550"/>
    <n v="0.7"/>
    <x v="0"/>
    <n v="1"/>
    <x v="2"/>
  </r>
  <r>
    <x v="128"/>
    <d v="2024-08-09T00:00:00"/>
    <x v="0"/>
    <d v="1966-11-27T00:00:00"/>
    <x v="4"/>
    <n v="301"/>
    <x v="0"/>
    <x v="1"/>
    <n v="350"/>
    <n v="0.2"/>
    <x v="1"/>
    <n v="2"/>
    <x v="1"/>
  </r>
  <r>
    <x v="129"/>
    <d v="2024-08-10T00:00:00"/>
    <x v="1"/>
    <d v="1972-08-31T00:00:00"/>
    <x v="27"/>
    <n v="302"/>
    <x v="1"/>
    <x v="2"/>
    <n v="3000"/>
    <n v="0.5"/>
    <x v="2"/>
    <n v="2"/>
    <x v="1"/>
  </r>
  <r>
    <x v="130"/>
    <d v="2024-08-10T00:00:00"/>
    <x v="1"/>
    <d v="1991-09-24T00:00:00"/>
    <x v="21"/>
    <n v="305"/>
    <x v="4"/>
    <x v="3"/>
    <n v="2500"/>
    <n v="0.2"/>
    <x v="3"/>
    <n v="2"/>
    <x v="1"/>
  </r>
  <r>
    <x v="131"/>
    <d v="2024-08-11T00:00:00"/>
    <x v="1"/>
    <d v="1991-08-31T00:00:00"/>
    <x v="21"/>
    <n v="301"/>
    <x v="0"/>
    <x v="0"/>
    <n v="550"/>
    <n v="0.7"/>
    <x v="0"/>
    <n v="1"/>
    <x v="2"/>
  </r>
  <r>
    <x v="132"/>
    <d v="2024-08-11T00:00:00"/>
    <x v="1"/>
    <d v="1992-10-02T00:00:00"/>
    <x v="18"/>
    <n v="302"/>
    <x v="1"/>
    <x v="1"/>
    <n v="350"/>
    <n v="0.2"/>
    <x v="1"/>
    <n v="2"/>
    <x v="1"/>
  </r>
  <r>
    <x v="133"/>
    <d v="2024-08-11T00:00:00"/>
    <x v="1"/>
    <d v="1983-10-02T00:00:00"/>
    <x v="30"/>
    <n v="303"/>
    <x v="2"/>
    <x v="2"/>
    <n v="3000"/>
    <n v="0.5"/>
    <x v="2"/>
    <n v="2"/>
    <x v="1"/>
  </r>
  <r>
    <x v="134"/>
    <d v="2024-08-11T00:00:00"/>
    <x v="0"/>
    <d v="1975-01-27T00:00:00"/>
    <x v="24"/>
    <n v="302"/>
    <x v="1"/>
    <x v="3"/>
    <n v="2500"/>
    <n v="0.2"/>
    <x v="3"/>
    <n v="1"/>
    <x v="2"/>
  </r>
  <r>
    <x v="135"/>
    <d v="2024-08-12T00:00:00"/>
    <x v="0"/>
    <d v="1972-02-21T00:00:00"/>
    <x v="26"/>
    <n v="305"/>
    <x v="4"/>
    <x v="4"/>
    <n v="1500"/>
    <n v="0.3"/>
    <x v="4"/>
    <n v="2"/>
    <x v="1"/>
  </r>
  <r>
    <x v="136"/>
    <d v="2024-08-12T00:00:00"/>
    <x v="0"/>
    <d v="1947-01-27T00:00:00"/>
    <x v="44"/>
    <n v="304"/>
    <x v="3"/>
    <x v="5"/>
    <n v="5000"/>
    <n v="0.25"/>
    <x v="5"/>
    <n v="1"/>
    <x v="2"/>
  </r>
  <r>
    <x v="137"/>
    <d v="2024-08-12T00:00:00"/>
    <x v="1"/>
    <d v="1944-01-30T00:00:00"/>
    <x v="35"/>
    <n v="305"/>
    <x v="4"/>
    <x v="6"/>
    <n v="7000"/>
    <n v="0.3"/>
    <x v="6"/>
    <n v="1"/>
    <x v="2"/>
  </r>
  <r>
    <x v="138"/>
    <d v="2024-08-14T00:00:00"/>
    <x v="0"/>
    <d v="1958-12-25T00:00:00"/>
    <x v="36"/>
    <n v="301"/>
    <x v="0"/>
    <x v="4"/>
    <n v="1500"/>
    <n v="0.3"/>
    <x v="4"/>
    <n v="1"/>
    <x v="2"/>
  </r>
  <r>
    <x v="139"/>
    <d v="2024-08-14T00:00:00"/>
    <x v="1"/>
    <d v="1973-10-30T00:00:00"/>
    <x v="28"/>
    <n v="302"/>
    <x v="1"/>
    <x v="5"/>
    <n v="5000"/>
    <n v="0.25"/>
    <x v="5"/>
    <n v="2"/>
    <x v="1"/>
  </r>
  <r>
    <x v="140"/>
    <d v="2024-08-14T00:00:00"/>
    <x v="0"/>
    <d v="1977-08-22T00:00:00"/>
    <x v="45"/>
    <n v="303"/>
    <x v="2"/>
    <x v="6"/>
    <n v="7000"/>
    <n v="0.3"/>
    <x v="6"/>
    <n v="1"/>
    <x v="2"/>
  </r>
  <r>
    <x v="141"/>
    <d v="2024-08-14T00:00:00"/>
    <x v="0"/>
    <d v="1986-07-27T00:00:00"/>
    <x v="11"/>
    <n v="305"/>
    <x v="4"/>
    <x v="0"/>
    <n v="550"/>
    <n v="0.7"/>
    <x v="0"/>
    <n v="1"/>
    <x v="2"/>
  </r>
  <r>
    <x v="142"/>
    <d v="2024-08-15T00:00:00"/>
    <x v="0"/>
    <d v="1986-07-27T00:00:00"/>
    <x v="11"/>
    <n v="302"/>
    <x v="1"/>
    <x v="3"/>
    <n v="2500"/>
    <n v="0.2"/>
    <x v="3"/>
    <n v="2"/>
    <x v="1"/>
  </r>
  <r>
    <x v="143"/>
    <d v="2024-08-15T00:00:00"/>
    <x v="1"/>
    <d v="1965-09-24T00:00:00"/>
    <x v="46"/>
    <n v="301"/>
    <x v="0"/>
    <x v="4"/>
    <n v="1500"/>
    <n v="0.3"/>
    <x v="4"/>
    <n v="2"/>
    <x v="1"/>
  </r>
  <r>
    <x v="144"/>
    <d v="2024-08-15T00:00:00"/>
    <x v="1"/>
    <d v="1967-09-23T00:00:00"/>
    <x v="47"/>
    <n v="302"/>
    <x v="1"/>
    <x v="0"/>
    <n v="550"/>
    <n v="0.7"/>
    <x v="0"/>
    <n v="1"/>
    <x v="2"/>
  </r>
  <r>
    <x v="145"/>
    <d v="2024-08-15T00:00:00"/>
    <x v="0"/>
    <d v="1976-08-23T00:00:00"/>
    <x v="0"/>
    <n v="303"/>
    <x v="2"/>
    <x v="1"/>
    <n v="350"/>
    <n v="0.2"/>
    <x v="1"/>
    <n v="2"/>
    <x v="1"/>
  </r>
  <r>
    <x v="146"/>
    <d v="2024-08-16T00:00:00"/>
    <x v="0"/>
    <d v="1965-11-27T00:00:00"/>
    <x v="46"/>
    <n v="301"/>
    <x v="0"/>
    <x v="2"/>
    <n v="3000"/>
    <n v="0.5"/>
    <x v="2"/>
    <n v="2"/>
    <x v="1"/>
  </r>
  <r>
    <x v="147"/>
    <d v="2024-08-17T00:00:00"/>
    <x v="0"/>
    <d v="1970-09-20T00:00:00"/>
    <x v="13"/>
    <n v="302"/>
    <x v="1"/>
    <x v="3"/>
    <n v="2500"/>
    <n v="0.2"/>
    <x v="3"/>
    <n v="2"/>
    <x v="1"/>
  </r>
  <r>
    <x v="148"/>
    <d v="2024-08-17T00:00:00"/>
    <x v="1"/>
    <d v="1956-10-23T00:00:00"/>
    <x v="48"/>
    <n v="301"/>
    <x v="0"/>
    <x v="4"/>
    <n v="1500"/>
    <n v="0.3"/>
    <x v="4"/>
    <n v="2"/>
    <x v="1"/>
  </r>
  <r>
    <x v="149"/>
    <d v="2024-08-18T00:00:00"/>
    <x v="0"/>
    <d v="1952-11-27T00:00:00"/>
    <x v="6"/>
    <n v="302"/>
    <x v="1"/>
    <x v="5"/>
    <n v="5000"/>
    <n v="0.25"/>
    <x v="5"/>
    <n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ピボットテーブル5" cacheId="0" applyNumberFormats="0" applyBorderFormats="0" applyFontFormats="0" applyPatternFormats="0" applyAlignmentFormats="0" applyWidthHeightFormats="1" dataCaption="値" missingCaption="0" updatedVersion="8" minRefreshableVersion="3" useAutoFormatting="1" itemPrintTitles="1" createdVersion="8" indent="0" outline="1" outlineData="1" multipleFieldFilters="0">
  <location ref="A3:I12" firstHeaderRow="1" firstDataRow="2" firstDataCol="1"/>
  <pivotFields count="13">
    <pivotField showAll="0"/>
    <pivotField numFmtId="179" showAll="0"/>
    <pivotField showAll="0"/>
    <pivotField numFmtId="179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38" showAll="0"/>
    <pivotField numFmtId="9" showAll="0"/>
    <pivotField numFmtId="38" showAll="0"/>
    <pivotField showAll="0"/>
    <pivotField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個数 / 旅行先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1000000}" name="ピボットテーブル6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D12" firstHeaderRow="1" firstDataRow="2" firstDataCol="1"/>
  <pivotFields count="13">
    <pivotField showAll="0"/>
    <pivotField numFmtId="179" showAll="0"/>
    <pivotField axis="axisCol" showAll="0">
      <items count="3">
        <item x="1"/>
        <item x="0"/>
        <item t="default"/>
      </items>
    </pivotField>
    <pivotField numFmtId="179" showAll="0"/>
    <pivotField showAll="0"/>
    <pivotField showAll="0"/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38" showAll="0"/>
    <pivotField numFmtId="9" showAll="0"/>
    <pivotField numFmtId="38" showAll="0"/>
    <pivotField showAll="0"/>
    <pivotField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個数 / 旅行先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2000000}" name="ピボットテーブル7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compact="0" compactData="0" multipleFieldFilters="0">
  <location ref="A3:C38" firstHeaderRow="1" firstDataRow="1" firstDataCol="2"/>
  <pivotFields count="13">
    <pivotField compact="0" outline="0" showAll="0" sortType="ascending" defaultSubtota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</items>
    </pivotField>
    <pivotField compact="0" numFmtId="179" outline="0" showAll="0" defaultSubtotal="0"/>
    <pivotField compact="0" outline="0" showAll="0" defaultSubtotal="0"/>
    <pivotField compact="0" numFmtId="179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dataField="1" compact="0" outline="0" showAll="0" defaultSubtotal="0">
      <items count="7">
        <item x="5"/>
        <item x="2"/>
        <item x="4"/>
        <item x="3"/>
        <item x="6"/>
        <item x="1"/>
        <item x="0"/>
      </items>
    </pivotField>
    <pivotField compact="0" numFmtId="38" outline="0" showAll="0" defaultSubtotal="0"/>
    <pivotField compact="0" numFmtId="9" outline="0" showAll="0" defaultSubtotal="0"/>
    <pivotField compact="0" numFmtId="38" outline="0" showAll="0" defaultSubtotal="0">
      <items count="7">
        <item x="0"/>
        <item x="1"/>
        <item x="4"/>
        <item x="2"/>
        <item x="3"/>
        <item x="5"/>
        <item x="6"/>
      </items>
    </pivotField>
    <pivotField compact="0" outline="0" showAll="0" defaultSubtotal="0"/>
    <pivotField compact="0" outline="0" showAll="0" defaultSubtotal="0">
      <items count="3">
        <item x="1"/>
        <item x="2"/>
        <item x="0"/>
      </items>
    </pivotField>
  </pivotFields>
  <rowFields count="2">
    <field x="6"/>
    <field x="7"/>
  </rowFields>
  <rowItems count="3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  <x/>
    </i>
    <i r="1">
      <x v="1"/>
    </i>
    <i r="1">
      <x v="2"/>
    </i>
    <i r="1">
      <x v="4"/>
    </i>
    <i r="1">
      <x v="5"/>
    </i>
    <i r="1">
      <x v="6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個数 / 旅行先" fld="7" subtotal="count" baseField="6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/>
  </sheetViews>
  <sheetFormatPr defaultRowHeight="18.75" customHeight="1" x14ac:dyDescent="0.4"/>
  <cols>
    <col min="1" max="3" width="14.625" style="17" customWidth="1"/>
    <col min="4" max="4" width="12.625" style="17" customWidth="1"/>
    <col min="5" max="6" width="10.625" style="17" customWidth="1"/>
    <col min="7" max="16384" width="9" style="17"/>
  </cols>
  <sheetData>
    <row r="1" spans="1:6" ht="18.75" customHeight="1" x14ac:dyDescent="0.4">
      <c r="A1" s="17" t="s">
        <v>5</v>
      </c>
      <c r="B1" s="17">
        <v>2025</v>
      </c>
      <c r="C1" s="17">
        <v>6</v>
      </c>
    </row>
    <row r="3" spans="1:6" s="64" customFormat="1" ht="18.75" customHeight="1" x14ac:dyDescent="0.4">
      <c r="A3" s="64" t="s">
        <v>6</v>
      </c>
      <c r="B3" s="64" t="s">
        <v>11</v>
      </c>
      <c r="C3" s="64" t="s">
        <v>12</v>
      </c>
      <c r="D3" s="64" t="s">
        <v>10</v>
      </c>
      <c r="E3" s="64" t="s">
        <v>7</v>
      </c>
      <c r="F3" s="64" t="s">
        <v>8</v>
      </c>
    </row>
    <row r="4" spans="1:6" ht="18.75" customHeight="1" x14ac:dyDescent="0.4">
      <c r="A4" s="17" t="s">
        <v>0</v>
      </c>
      <c r="B4" s="19">
        <v>36000</v>
      </c>
      <c r="C4" s="19">
        <v>39800</v>
      </c>
    </row>
    <row r="5" spans="1:6" ht="18.75" customHeight="1" x14ac:dyDescent="0.4">
      <c r="A5" s="17" t="s">
        <v>1</v>
      </c>
      <c r="B5" s="19">
        <v>22000</v>
      </c>
      <c r="C5" s="19">
        <v>23950</v>
      </c>
    </row>
    <row r="6" spans="1:6" ht="18.75" customHeight="1" x14ac:dyDescent="0.4">
      <c r="A6" s="17" t="s">
        <v>2</v>
      </c>
      <c r="B6" s="19">
        <v>32000</v>
      </c>
      <c r="C6" s="19">
        <v>37620</v>
      </c>
    </row>
    <row r="7" spans="1:6" ht="18.75" customHeight="1" x14ac:dyDescent="0.4">
      <c r="A7" s="17" t="s">
        <v>3</v>
      </c>
      <c r="B7" s="19">
        <v>17000</v>
      </c>
      <c r="C7" s="19">
        <v>12300</v>
      </c>
    </row>
    <row r="8" spans="1:6" ht="18.75" customHeight="1" x14ac:dyDescent="0.4">
      <c r="A8" s="17" t="s">
        <v>4</v>
      </c>
      <c r="B8" s="19">
        <v>28000</v>
      </c>
      <c r="C8" s="19">
        <v>25350</v>
      </c>
    </row>
    <row r="9" spans="1:6" ht="18.75" customHeight="1" x14ac:dyDescent="0.4">
      <c r="A9" s="17" t="s">
        <v>9</v>
      </c>
    </row>
    <row r="11" spans="1:6" ht="18.75" customHeight="1" x14ac:dyDescent="0.4">
      <c r="A11" s="17" t="s">
        <v>13</v>
      </c>
    </row>
    <row r="12" spans="1:6" ht="18.75" customHeight="1" x14ac:dyDescent="0.4">
      <c r="A12" s="18" t="s">
        <v>14</v>
      </c>
      <c r="B12" s="18"/>
    </row>
    <row r="13" spans="1:6" ht="18.75" customHeight="1" x14ac:dyDescent="0.4">
      <c r="A13" s="18" t="s">
        <v>12</v>
      </c>
      <c r="B13" s="18"/>
    </row>
    <row r="14" spans="1:6" ht="18.75" customHeight="1" x14ac:dyDescent="0.4">
      <c r="A14" s="18" t="s">
        <v>10</v>
      </c>
      <c r="B14" s="18"/>
    </row>
    <row r="16" spans="1:6" ht="18.75" customHeight="1" x14ac:dyDescent="0.4">
      <c r="A16" s="18" t="s">
        <v>15</v>
      </c>
      <c r="B16" s="18"/>
    </row>
    <row r="17" spans="1:2" ht="18.75" customHeight="1" x14ac:dyDescent="0.4">
      <c r="A17" s="18" t="s">
        <v>12</v>
      </c>
      <c r="B17" s="18"/>
    </row>
    <row r="18" spans="1:2" ht="18.75" customHeight="1" x14ac:dyDescent="0.4">
      <c r="A18" s="18" t="s">
        <v>10</v>
      </c>
      <c r="B18" s="18"/>
    </row>
    <row r="20" spans="1:2" ht="18.75" customHeight="1" x14ac:dyDescent="0.4">
      <c r="A20" s="18" t="s">
        <v>16</v>
      </c>
      <c r="B20" s="18"/>
    </row>
    <row r="21" spans="1:2" ht="18.75" customHeight="1" x14ac:dyDescent="0.4">
      <c r="A21" s="18" t="s">
        <v>12</v>
      </c>
      <c r="B21" s="18"/>
    </row>
    <row r="22" spans="1:2" ht="18.75" customHeight="1" x14ac:dyDescent="0.4">
      <c r="A22" s="18" t="s">
        <v>10</v>
      </c>
      <c r="B22" s="18"/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38"/>
  <sheetViews>
    <sheetView topLeftCell="A21" zoomScale="85" zoomScaleNormal="85" workbookViewId="0">
      <selection activeCell="A8" sqref="A8"/>
    </sheetView>
  </sheetViews>
  <sheetFormatPr defaultRowHeight="18.75" x14ac:dyDescent="0.4"/>
  <cols>
    <col min="1" max="2" width="19.125" bestFit="1" customWidth="1"/>
    <col min="3" max="4" width="13.375" bestFit="1" customWidth="1"/>
    <col min="5" max="8" width="21.625" bestFit="1" customWidth="1"/>
    <col min="9" max="10" width="20.25" bestFit="1" customWidth="1"/>
    <col min="11" max="11" width="13.375" bestFit="1" customWidth="1"/>
    <col min="12" max="12" width="15.375" bestFit="1" customWidth="1"/>
    <col min="13" max="13" width="13.375" bestFit="1" customWidth="1"/>
    <col min="14" max="14" width="19.5" bestFit="1" customWidth="1"/>
    <col min="15" max="15" width="13.375" bestFit="1" customWidth="1"/>
    <col min="16" max="17" width="22.25" bestFit="1" customWidth="1"/>
    <col min="18" max="18" width="21.625" bestFit="1" customWidth="1"/>
    <col min="19" max="19" width="13.375" bestFit="1" customWidth="1"/>
    <col min="20" max="20" width="15.375" bestFit="1" customWidth="1"/>
    <col min="21" max="21" width="13.375" bestFit="1" customWidth="1"/>
    <col min="22" max="22" width="19.5" bestFit="1" customWidth="1"/>
    <col min="23" max="23" width="13.375" bestFit="1" customWidth="1"/>
    <col min="24" max="25" width="20.25" bestFit="1" customWidth="1"/>
    <col min="26" max="26" width="21.625" bestFit="1" customWidth="1"/>
    <col min="27" max="27" width="13.375" bestFit="1" customWidth="1"/>
    <col min="28" max="28" width="15.375" bestFit="1" customWidth="1"/>
    <col min="29" max="29" width="13.375" bestFit="1" customWidth="1"/>
    <col min="30" max="30" width="19.5" bestFit="1" customWidth="1"/>
    <col min="31" max="31" width="13.375" bestFit="1" customWidth="1"/>
    <col min="32" max="33" width="32.625" bestFit="1" customWidth="1"/>
    <col min="34" max="34" width="21.625" bestFit="1" customWidth="1"/>
    <col min="35" max="35" width="13.375" bestFit="1" customWidth="1"/>
    <col min="36" max="36" width="15.375" bestFit="1" customWidth="1"/>
    <col min="37" max="37" width="13.375" bestFit="1" customWidth="1"/>
    <col min="38" max="38" width="19.5" bestFit="1" customWidth="1"/>
    <col min="39" max="39" width="13.375" bestFit="1" customWidth="1"/>
    <col min="40" max="41" width="20.25" bestFit="1" customWidth="1"/>
    <col min="42" max="42" width="21.625" bestFit="1" customWidth="1"/>
    <col min="43" max="43" width="13.375" bestFit="1" customWidth="1"/>
    <col min="44" max="44" width="15.375" bestFit="1" customWidth="1"/>
    <col min="45" max="45" width="13.375" bestFit="1" customWidth="1"/>
    <col min="46" max="46" width="19.5" bestFit="1" customWidth="1"/>
    <col min="47" max="47" width="13.375" bestFit="1" customWidth="1"/>
    <col min="48" max="49" width="22.25" bestFit="1" customWidth="1"/>
    <col min="50" max="50" width="21.625" bestFit="1" customWidth="1"/>
    <col min="51" max="51" width="13.375" bestFit="1" customWidth="1"/>
    <col min="52" max="52" width="15.375" bestFit="1" customWidth="1"/>
    <col min="53" max="53" width="13.375" bestFit="1" customWidth="1"/>
    <col min="54" max="54" width="19.5" bestFit="1" customWidth="1"/>
    <col min="55" max="55" width="13.375" bestFit="1" customWidth="1"/>
    <col min="56" max="57" width="26.5" bestFit="1" customWidth="1"/>
    <col min="58" max="60" width="20.25" bestFit="1" customWidth="1"/>
    <col min="61" max="61" width="24" bestFit="1" customWidth="1"/>
    <col min="62" max="62" width="21.625" bestFit="1" customWidth="1"/>
    <col min="63" max="63" width="13.375" bestFit="1" customWidth="1"/>
    <col min="64" max="64" width="17.125" bestFit="1" customWidth="1"/>
    <col min="65" max="65" width="15.375" bestFit="1" customWidth="1"/>
    <col min="66" max="66" width="13.375" bestFit="1" customWidth="1"/>
    <col min="67" max="67" width="17.125" bestFit="1" customWidth="1"/>
    <col min="68" max="68" width="19.5" bestFit="1" customWidth="1"/>
    <col min="69" max="69" width="13.375" bestFit="1" customWidth="1"/>
    <col min="70" max="70" width="17.125" bestFit="1" customWidth="1"/>
    <col min="71" max="72" width="22.25" bestFit="1" customWidth="1"/>
    <col min="73" max="73" width="26" bestFit="1" customWidth="1"/>
    <col min="74" max="74" width="21.625" bestFit="1" customWidth="1"/>
    <col min="75" max="75" width="13.375" bestFit="1" customWidth="1"/>
    <col min="76" max="76" width="17.125" bestFit="1" customWidth="1"/>
    <col min="77" max="77" width="15.375" bestFit="1" customWidth="1"/>
    <col min="78" max="78" width="13.375" bestFit="1" customWidth="1"/>
    <col min="79" max="79" width="17.125" bestFit="1" customWidth="1"/>
    <col min="80" max="80" width="19.5" bestFit="1" customWidth="1"/>
    <col min="81" max="81" width="13.375" bestFit="1" customWidth="1"/>
    <col min="82" max="82" width="17.125" bestFit="1" customWidth="1"/>
    <col min="83" max="84" width="26.5" bestFit="1" customWidth="1"/>
    <col min="85" max="85" width="30.25" bestFit="1" customWidth="1"/>
    <col min="86" max="87" width="20.25" bestFit="1" customWidth="1"/>
    <col min="88" max="88" width="24" bestFit="1" customWidth="1"/>
    <col min="89" max="90" width="34.75" bestFit="1" customWidth="1"/>
    <col min="91" max="91" width="38.5" bestFit="1" customWidth="1"/>
    <col min="92" max="92" width="17.625" bestFit="1" customWidth="1"/>
    <col min="93" max="93" width="13.375" bestFit="1" customWidth="1"/>
    <col min="94" max="94" width="17.125" bestFit="1" customWidth="1"/>
    <col min="95" max="96" width="28.5" bestFit="1" customWidth="1"/>
    <col min="97" max="97" width="32.25" bestFit="1" customWidth="1"/>
    <col min="98" max="98" width="21.75" bestFit="1" customWidth="1"/>
    <col min="99" max="99" width="13.375" bestFit="1" customWidth="1"/>
    <col min="100" max="100" width="17.125" bestFit="1" customWidth="1"/>
    <col min="101" max="102" width="32.75" bestFit="1" customWidth="1"/>
    <col min="103" max="103" width="36.5" bestFit="1" customWidth="1"/>
    <col min="104" max="105" width="20.25" bestFit="1" customWidth="1"/>
    <col min="106" max="106" width="24" bestFit="1" customWidth="1"/>
    <col min="107" max="107" width="23.875" bestFit="1" customWidth="1"/>
    <col min="108" max="108" width="13.375" bestFit="1" customWidth="1"/>
    <col min="109" max="109" width="17.125" bestFit="1" customWidth="1"/>
    <col min="110" max="111" width="34.75" bestFit="1" customWidth="1"/>
    <col min="112" max="112" width="38.5" bestFit="1" customWidth="1"/>
    <col min="113" max="113" width="17.625" bestFit="1" customWidth="1"/>
    <col min="114" max="114" width="13.375" bestFit="1" customWidth="1"/>
    <col min="115" max="115" width="17.125" bestFit="1" customWidth="1"/>
    <col min="116" max="117" width="28.5" bestFit="1" customWidth="1"/>
    <col min="118" max="118" width="32.25" bestFit="1" customWidth="1"/>
    <col min="119" max="119" width="21.75" bestFit="1" customWidth="1"/>
    <col min="120" max="120" width="13.375" bestFit="1" customWidth="1"/>
    <col min="121" max="121" width="17.125" bestFit="1" customWidth="1"/>
    <col min="122" max="123" width="32.75" bestFit="1" customWidth="1"/>
    <col min="124" max="124" width="36.5" bestFit="1" customWidth="1"/>
    <col min="125" max="126" width="22.25" bestFit="1" customWidth="1"/>
    <col min="127" max="127" width="26" bestFit="1" customWidth="1"/>
    <col min="128" max="128" width="23.875" bestFit="1" customWidth="1"/>
    <col min="129" max="129" width="13.375" bestFit="1" customWidth="1"/>
    <col min="130" max="130" width="17.125" bestFit="1" customWidth="1"/>
    <col min="131" max="132" width="34.75" bestFit="1" customWidth="1"/>
    <col min="133" max="133" width="38.5" bestFit="1" customWidth="1"/>
    <col min="134" max="134" width="17.625" bestFit="1" customWidth="1"/>
    <col min="135" max="135" width="13.375" bestFit="1" customWidth="1"/>
    <col min="136" max="136" width="17.125" bestFit="1" customWidth="1"/>
    <col min="137" max="138" width="28.5" bestFit="1" customWidth="1"/>
    <col min="139" max="139" width="32.25" bestFit="1" customWidth="1"/>
    <col min="140" max="140" width="21.75" bestFit="1" customWidth="1"/>
    <col min="141" max="141" width="13.375" bestFit="1" customWidth="1"/>
    <col min="142" max="142" width="17.125" bestFit="1" customWidth="1"/>
    <col min="143" max="144" width="32.75" bestFit="1" customWidth="1"/>
    <col min="145" max="145" width="36.5" bestFit="1" customWidth="1"/>
    <col min="146" max="147" width="26.5" bestFit="1" customWidth="1"/>
    <col min="148" max="148" width="30.25" bestFit="1" customWidth="1"/>
    <col min="149" max="150" width="20.25" bestFit="1" customWidth="1"/>
    <col min="151" max="151" width="24" bestFit="1" customWidth="1"/>
  </cols>
  <sheetData>
    <row r="3" spans="1:3" x14ac:dyDescent="0.4">
      <c r="A3" s="42" t="s">
        <v>28</v>
      </c>
      <c r="B3" s="42" t="s">
        <v>30</v>
      </c>
      <c r="C3" t="s">
        <v>64</v>
      </c>
    </row>
    <row r="4" spans="1:3" x14ac:dyDescent="0.4">
      <c r="A4" t="s">
        <v>17</v>
      </c>
      <c r="B4" t="s">
        <v>34</v>
      </c>
      <c r="C4">
        <v>3</v>
      </c>
    </row>
    <row r="5" spans="1:3" x14ac:dyDescent="0.4">
      <c r="B5" t="s">
        <v>39</v>
      </c>
      <c r="C5">
        <v>7</v>
      </c>
    </row>
    <row r="6" spans="1:3" x14ac:dyDescent="0.4">
      <c r="B6" t="s">
        <v>41</v>
      </c>
      <c r="C6">
        <v>14</v>
      </c>
    </row>
    <row r="7" spans="1:3" x14ac:dyDescent="0.4">
      <c r="B7" t="s">
        <v>40</v>
      </c>
      <c r="C7">
        <v>3</v>
      </c>
    </row>
    <row r="8" spans="1:3" x14ac:dyDescent="0.4">
      <c r="B8" t="s">
        <v>36</v>
      </c>
      <c r="C8">
        <v>8</v>
      </c>
    </row>
    <row r="9" spans="1:3" x14ac:dyDescent="0.4">
      <c r="B9" t="s">
        <v>38</v>
      </c>
      <c r="C9">
        <v>2</v>
      </c>
    </row>
    <row r="10" spans="1:3" x14ac:dyDescent="0.4">
      <c r="B10" t="s">
        <v>32</v>
      </c>
      <c r="C10">
        <v>5</v>
      </c>
    </row>
    <row r="11" spans="1:3" x14ac:dyDescent="0.4">
      <c r="A11" t="s">
        <v>79</v>
      </c>
      <c r="B11" t="s">
        <v>34</v>
      </c>
      <c r="C11">
        <v>7</v>
      </c>
    </row>
    <row r="12" spans="1:3" x14ac:dyDescent="0.4">
      <c r="B12" t="s">
        <v>39</v>
      </c>
      <c r="C12">
        <v>2</v>
      </c>
    </row>
    <row r="13" spans="1:3" x14ac:dyDescent="0.4">
      <c r="B13" t="s">
        <v>41</v>
      </c>
      <c r="C13">
        <v>5</v>
      </c>
    </row>
    <row r="14" spans="1:3" x14ac:dyDescent="0.4">
      <c r="B14" t="s">
        <v>40</v>
      </c>
      <c r="C14">
        <v>10</v>
      </c>
    </row>
    <row r="15" spans="1:3" x14ac:dyDescent="0.4">
      <c r="B15" t="s">
        <v>36</v>
      </c>
      <c r="C15">
        <v>5</v>
      </c>
    </row>
    <row r="16" spans="1:3" x14ac:dyDescent="0.4">
      <c r="B16" t="s">
        <v>38</v>
      </c>
      <c r="C16">
        <v>6</v>
      </c>
    </row>
    <row r="17" spans="1:3" x14ac:dyDescent="0.4">
      <c r="B17" t="s">
        <v>32</v>
      </c>
      <c r="C17">
        <v>10</v>
      </c>
    </row>
    <row r="18" spans="1:3" x14ac:dyDescent="0.4">
      <c r="A18" t="s">
        <v>77</v>
      </c>
      <c r="B18" t="s">
        <v>34</v>
      </c>
      <c r="C18">
        <v>1</v>
      </c>
    </row>
    <row r="19" spans="1:3" x14ac:dyDescent="0.4">
      <c r="B19" t="s">
        <v>39</v>
      </c>
      <c r="C19">
        <v>2</v>
      </c>
    </row>
    <row r="20" spans="1:3" x14ac:dyDescent="0.4">
      <c r="B20" t="s">
        <v>41</v>
      </c>
      <c r="C20">
        <v>4</v>
      </c>
    </row>
    <row r="21" spans="1:3" x14ac:dyDescent="0.4">
      <c r="B21" t="s">
        <v>36</v>
      </c>
      <c r="C21">
        <v>6</v>
      </c>
    </row>
    <row r="22" spans="1:3" x14ac:dyDescent="0.4">
      <c r="B22" t="s">
        <v>38</v>
      </c>
      <c r="C22">
        <v>8</v>
      </c>
    </row>
    <row r="23" spans="1:3" x14ac:dyDescent="0.4">
      <c r="B23" t="s">
        <v>32</v>
      </c>
      <c r="C23">
        <v>2</v>
      </c>
    </row>
    <row r="24" spans="1:3" x14ac:dyDescent="0.4">
      <c r="A24" t="s">
        <v>18</v>
      </c>
      <c r="B24" t="s">
        <v>34</v>
      </c>
      <c r="C24">
        <v>4</v>
      </c>
    </row>
    <row r="25" spans="1:3" x14ac:dyDescent="0.4">
      <c r="B25" t="s">
        <v>39</v>
      </c>
      <c r="C25">
        <v>4</v>
      </c>
    </row>
    <row r="26" spans="1:3" x14ac:dyDescent="0.4">
      <c r="B26" t="s">
        <v>41</v>
      </c>
      <c r="C26">
        <v>4</v>
      </c>
    </row>
    <row r="27" spans="1:3" x14ac:dyDescent="0.4">
      <c r="B27" t="s">
        <v>40</v>
      </c>
      <c r="C27">
        <v>1</v>
      </c>
    </row>
    <row r="28" spans="1:3" x14ac:dyDescent="0.4">
      <c r="B28" t="s">
        <v>36</v>
      </c>
      <c r="C28">
        <v>2</v>
      </c>
    </row>
    <row r="29" spans="1:3" x14ac:dyDescent="0.4">
      <c r="B29" t="s">
        <v>38</v>
      </c>
      <c r="C29">
        <v>1</v>
      </c>
    </row>
    <row r="30" spans="1:3" x14ac:dyDescent="0.4">
      <c r="B30" t="s">
        <v>32</v>
      </c>
      <c r="C30">
        <v>2</v>
      </c>
    </row>
    <row r="31" spans="1:3" x14ac:dyDescent="0.4">
      <c r="A31" t="s">
        <v>78</v>
      </c>
      <c r="B31" t="s">
        <v>34</v>
      </c>
      <c r="C31">
        <v>6</v>
      </c>
    </row>
    <row r="32" spans="1:3" x14ac:dyDescent="0.4">
      <c r="B32" t="s">
        <v>39</v>
      </c>
      <c r="C32">
        <v>2</v>
      </c>
    </row>
    <row r="33" spans="1:3" x14ac:dyDescent="0.4">
      <c r="B33" t="s">
        <v>41</v>
      </c>
      <c r="C33">
        <v>2</v>
      </c>
    </row>
    <row r="34" spans="1:3" x14ac:dyDescent="0.4">
      <c r="B34" t="s">
        <v>40</v>
      </c>
      <c r="C34">
        <v>5</v>
      </c>
    </row>
    <row r="35" spans="1:3" x14ac:dyDescent="0.4">
      <c r="B35" t="s">
        <v>36</v>
      </c>
      <c r="C35">
        <v>4</v>
      </c>
    </row>
    <row r="36" spans="1:3" x14ac:dyDescent="0.4">
      <c r="B36" t="s">
        <v>38</v>
      </c>
      <c r="C36">
        <v>1</v>
      </c>
    </row>
    <row r="37" spans="1:3" x14ac:dyDescent="0.4">
      <c r="B37" t="s">
        <v>32</v>
      </c>
      <c r="C37">
        <v>2</v>
      </c>
    </row>
    <row r="38" spans="1:3" x14ac:dyDescent="0.4">
      <c r="A38" t="s">
        <v>62</v>
      </c>
      <c r="C38">
        <v>150</v>
      </c>
    </row>
  </sheetData>
  <phoneticPr fontId="2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9"/>
  <sheetViews>
    <sheetView workbookViewId="0"/>
  </sheetViews>
  <sheetFormatPr defaultRowHeight="18.75" x14ac:dyDescent="0.4"/>
  <cols>
    <col min="1" max="1" width="19.125" bestFit="1" customWidth="1"/>
    <col min="2" max="10" width="10.625" customWidth="1"/>
  </cols>
  <sheetData>
    <row r="1" spans="1:10" ht="21" customHeight="1" thickBot="1" x14ac:dyDescent="0.45">
      <c r="A1" s="55" t="s">
        <v>31</v>
      </c>
      <c r="B1" s="55" t="s">
        <v>53</v>
      </c>
      <c r="C1" s="55" t="s">
        <v>54</v>
      </c>
      <c r="D1" s="55" t="s">
        <v>55</v>
      </c>
      <c r="E1" s="55" t="s">
        <v>56</v>
      </c>
      <c r="F1" s="55" t="s">
        <v>57</v>
      </c>
      <c r="G1" s="55" t="s">
        <v>58</v>
      </c>
      <c r="H1" s="56" t="s">
        <v>59</v>
      </c>
      <c r="I1" s="48" t="s">
        <v>9</v>
      </c>
      <c r="J1" s="50" t="s">
        <v>60</v>
      </c>
    </row>
    <row r="2" spans="1:10" ht="21" customHeight="1" thickTop="1" x14ac:dyDescent="0.4">
      <c r="A2" s="53" t="s">
        <v>33</v>
      </c>
      <c r="B2" s="5">
        <v>1</v>
      </c>
      <c r="C2" s="5">
        <v>2</v>
      </c>
      <c r="D2" s="5">
        <v>7</v>
      </c>
      <c r="E2" s="5">
        <v>6</v>
      </c>
      <c r="F2" s="5">
        <v>3</v>
      </c>
      <c r="G2" s="5">
        <v>1</v>
      </c>
      <c r="H2" s="44">
        <v>1</v>
      </c>
      <c r="I2" s="54">
        <v>21</v>
      </c>
      <c r="J2" s="46" t="str">
        <f>IF(I2&gt;=25,"☆☆☆",IF(I2&gt;=20,"☆☆","☆"))</f>
        <v>☆☆</v>
      </c>
    </row>
    <row r="3" spans="1:10" ht="21" customHeight="1" x14ac:dyDescent="0.4">
      <c r="A3" s="1" t="s">
        <v>38</v>
      </c>
      <c r="B3" s="1">
        <v>0</v>
      </c>
      <c r="C3" s="1">
        <v>1</v>
      </c>
      <c r="D3" s="1">
        <v>8</v>
      </c>
      <c r="E3" s="1">
        <v>5</v>
      </c>
      <c r="F3" s="1">
        <v>3</v>
      </c>
      <c r="G3" s="1">
        <v>0</v>
      </c>
      <c r="H3" s="37">
        <v>1</v>
      </c>
      <c r="I3" s="38">
        <v>18</v>
      </c>
      <c r="J3" s="39" t="str">
        <f t="shared" ref="J3:J8" si="0">IF(I3&gt;=25,"☆☆☆",IF(I3&gt;=20,"☆☆","☆"))</f>
        <v>☆</v>
      </c>
    </row>
    <row r="4" spans="1:10" ht="21" customHeight="1" x14ac:dyDescent="0.4">
      <c r="A4" s="1" t="s">
        <v>39</v>
      </c>
      <c r="B4" s="1">
        <v>0</v>
      </c>
      <c r="C4" s="1">
        <v>1</v>
      </c>
      <c r="D4" s="1">
        <v>3</v>
      </c>
      <c r="E4" s="1">
        <v>4</v>
      </c>
      <c r="F4" s="1">
        <v>5</v>
      </c>
      <c r="G4" s="1">
        <v>1</v>
      </c>
      <c r="H4" s="37">
        <v>3</v>
      </c>
      <c r="I4" s="38">
        <v>17</v>
      </c>
      <c r="J4" s="39" t="str">
        <f t="shared" si="0"/>
        <v>☆</v>
      </c>
    </row>
    <row r="5" spans="1:10" ht="21" customHeight="1" x14ac:dyDescent="0.4">
      <c r="A5" s="1" t="s">
        <v>40</v>
      </c>
      <c r="B5" s="1">
        <v>0</v>
      </c>
      <c r="C5" s="1">
        <v>0</v>
      </c>
      <c r="D5" s="1">
        <v>4</v>
      </c>
      <c r="E5" s="1">
        <v>6</v>
      </c>
      <c r="F5" s="1">
        <v>7</v>
      </c>
      <c r="G5" s="1">
        <v>1</v>
      </c>
      <c r="H5" s="37">
        <v>1</v>
      </c>
      <c r="I5" s="38">
        <v>19</v>
      </c>
      <c r="J5" s="39" t="str">
        <f t="shared" si="0"/>
        <v>☆</v>
      </c>
    </row>
    <row r="6" spans="1:10" ht="21" customHeight="1" x14ac:dyDescent="0.4">
      <c r="A6" s="1" t="s">
        <v>41</v>
      </c>
      <c r="B6" s="1">
        <v>0</v>
      </c>
      <c r="C6" s="1">
        <v>1</v>
      </c>
      <c r="D6" s="1">
        <v>6</v>
      </c>
      <c r="E6" s="1">
        <v>5</v>
      </c>
      <c r="F6" s="1">
        <v>10</v>
      </c>
      <c r="G6" s="1">
        <v>5</v>
      </c>
      <c r="H6" s="37">
        <v>2</v>
      </c>
      <c r="I6" s="38">
        <v>29</v>
      </c>
      <c r="J6" s="39" t="str">
        <f t="shared" si="0"/>
        <v>☆☆☆</v>
      </c>
    </row>
    <row r="7" spans="1:10" ht="21" customHeight="1" x14ac:dyDescent="0.4">
      <c r="A7" s="1" t="s">
        <v>35</v>
      </c>
      <c r="B7" s="1">
        <v>1</v>
      </c>
      <c r="C7" s="1">
        <v>2</v>
      </c>
      <c r="D7" s="1">
        <v>1</v>
      </c>
      <c r="E7" s="1">
        <v>3</v>
      </c>
      <c r="F7" s="1">
        <v>8</v>
      </c>
      <c r="G7" s="1">
        <v>2</v>
      </c>
      <c r="H7" s="37">
        <v>4</v>
      </c>
      <c r="I7" s="38">
        <v>21</v>
      </c>
      <c r="J7" s="39" t="str">
        <f t="shared" si="0"/>
        <v>☆☆</v>
      </c>
    </row>
    <row r="8" spans="1:10" ht="21" customHeight="1" thickBot="1" x14ac:dyDescent="0.45">
      <c r="A8" s="1" t="s">
        <v>37</v>
      </c>
      <c r="B8" s="1">
        <v>0</v>
      </c>
      <c r="C8" s="1">
        <v>1</v>
      </c>
      <c r="D8" s="1">
        <v>6</v>
      </c>
      <c r="E8" s="1">
        <v>9</v>
      </c>
      <c r="F8" s="1">
        <v>6</v>
      </c>
      <c r="G8" s="1">
        <v>1</v>
      </c>
      <c r="H8" s="37">
        <v>2</v>
      </c>
      <c r="I8" s="40">
        <v>25</v>
      </c>
      <c r="J8" s="41" t="str">
        <f t="shared" si="0"/>
        <v>☆☆☆</v>
      </c>
    </row>
    <row r="10" spans="1:10" ht="19.5" thickBot="1" x14ac:dyDescent="0.45"/>
    <row r="11" spans="1:10" ht="19.5" thickBot="1" x14ac:dyDescent="0.45">
      <c r="A11" s="48" t="s">
        <v>31</v>
      </c>
      <c r="B11" s="49" t="s">
        <v>73</v>
      </c>
      <c r="C11" s="49" t="s">
        <v>75</v>
      </c>
      <c r="D11" s="49" t="s">
        <v>74</v>
      </c>
      <c r="E11" s="50" t="s">
        <v>76</v>
      </c>
    </row>
    <row r="12" spans="1:10" ht="19.5" thickTop="1" x14ac:dyDescent="0.4">
      <c r="A12" s="45" t="s">
        <v>33</v>
      </c>
      <c r="B12" s="5">
        <v>10</v>
      </c>
      <c r="C12" s="7">
        <f t="shared" ref="C12:C19" si="1">B12/$B$19*100</f>
        <v>13.513513513513514</v>
      </c>
      <c r="D12" s="5">
        <v>11</v>
      </c>
      <c r="E12" s="63">
        <f t="shared" ref="E12:E19" si="2">D12/$D$19*100</f>
        <v>14.473684210526317</v>
      </c>
    </row>
    <row r="13" spans="1:10" x14ac:dyDescent="0.4">
      <c r="A13" s="38" t="s">
        <v>38</v>
      </c>
      <c r="B13" s="1">
        <v>8</v>
      </c>
      <c r="C13" s="3">
        <f t="shared" si="1"/>
        <v>10.810810810810811</v>
      </c>
      <c r="D13" s="1">
        <v>10</v>
      </c>
      <c r="E13" s="58">
        <f t="shared" si="2"/>
        <v>13.157894736842104</v>
      </c>
    </row>
    <row r="14" spans="1:10" x14ac:dyDescent="0.4">
      <c r="A14" s="38" t="s">
        <v>39</v>
      </c>
      <c r="B14" s="1">
        <v>7</v>
      </c>
      <c r="C14" s="3">
        <f t="shared" si="1"/>
        <v>9.4594594594594597</v>
      </c>
      <c r="D14" s="1">
        <v>10</v>
      </c>
      <c r="E14" s="58">
        <f t="shared" si="2"/>
        <v>13.157894736842104</v>
      </c>
    </row>
    <row r="15" spans="1:10" x14ac:dyDescent="0.4">
      <c r="A15" s="38" t="s">
        <v>40</v>
      </c>
      <c r="B15" s="1">
        <v>9</v>
      </c>
      <c r="C15" s="3">
        <f t="shared" si="1"/>
        <v>12.162162162162163</v>
      </c>
      <c r="D15" s="1">
        <v>10</v>
      </c>
      <c r="E15" s="58">
        <f t="shared" si="2"/>
        <v>13.157894736842104</v>
      </c>
    </row>
    <row r="16" spans="1:10" x14ac:dyDescent="0.4">
      <c r="A16" s="38" t="s">
        <v>41</v>
      </c>
      <c r="B16" s="1">
        <v>17</v>
      </c>
      <c r="C16" s="3">
        <f t="shared" si="1"/>
        <v>22.972972972972975</v>
      </c>
      <c r="D16" s="1">
        <v>12</v>
      </c>
      <c r="E16" s="58">
        <f t="shared" si="2"/>
        <v>15.789473684210526</v>
      </c>
    </row>
    <row r="17" spans="1:5" x14ac:dyDescent="0.4">
      <c r="A17" s="38" t="s">
        <v>35</v>
      </c>
      <c r="B17" s="1">
        <v>12</v>
      </c>
      <c r="C17" s="3">
        <f t="shared" si="1"/>
        <v>16.216216216216218</v>
      </c>
      <c r="D17" s="1">
        <v>9</v>
      </c>
      <c r="E17" s="58">
        <f t="shared" si="2"/>
        <v>11.842105263157894</v>
      </c>
    </row>
    <row r="18" spans="1:5" ht="19.5" thickBot="1" x14ac:dyDescent="0.45">
      <c r="A18" s="51" t="s">
        <v>37</v>
      </c>
      <c r="B18" s="52">
        <v>11</v>
      </c>
      <c r="C18" s="61">
        <f t="shared" si="1"/>
        <v>14.864864864864865</v>
      </c>
      <c r="D18" s="52">
        <v>14</v>
      </c>
      <c r="E18" s="59">
        <f t="shared" si="2"/>
        <v>18.421052631578945</v>
      </c>
    </row>
    <row r="19" spans="1:5" ht="20.25" thickTop="1" thickBot="1" x14ac:dyDescent="0.45">
      <c r="A19" s="57" t="s">
        <v>9</v>
      </c>
      <c r="B19" s="47">
        <v>74</v>
      </c>
      <c r="C19" s="62">
        <f t="shared" si="1"/>
        <v>100</v>
      </c>
      <c r="D19" s="47">
        <v>76</v>
      </c>
      <c r="E19" s="60">
        <f t="shared" si="2"/>
        <v>100</v>
      </c>
    </row>
  </sheetData>
  <phoneticPr fontId="2"/>
  <pageMargins left="0.74803149606299213" right="0.74803149606299213" top="0.70866141732283472" bottom="0.70866141732283472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6"/>
  <sheetViews>
    <sheetView zoomScale="85" zoomScaleNormal="85" workbookViewId="0"/>
  </sheetViews>
  <sheetFormatPr defaultRowHeight="18.75" x14ac:dyDescent="0.4"/>
  <cols>
    <col min="2" max="2" width="19.125" bestFit="1" customWidth="1"/>
    <col min="3" max="3" width="13" bestFit="1" customWidth="1"/>
  </cols>
  <sheetData>
    <row r="1" spans="1:3" x14ac:dyDescent="0.4">
      <c r="A1" s="24" t="s">
        <v>28</v>
      </c>
      <c r="B1" s="26" t="s">
        <v>30</v>
      </c>
      <c r="C1" s="26" t="s">
        <v>80</v>
      </c>
    </row>
    <row r="2" spans="1:3" x14ac:dyDescent="0.4">
      <c r="A2" s="1" t="s">
        <v>17</v>
      </c>
      <c r="B2" s="1" t="s">
        <v>34</v>
      </c>
      <c r="C2" s="1">
        <v>3</v>
      </c>
    </row>
    <row r="3" spans="1:3" x14ac:dyDescent="0.4">
      <c r="A3" s="1"/>
      <c r="B3" s="1" t="s">
        <v>39</v>
      </c>
      <c r="C3" s="1">
        <v>7</v>
      </c>
    </row>
    <row r="4" spans="1:3" x14ac:dyDescent="0.4">
      <c r="A4" s="1"/>
      <c r="B4" s="1" t="s">
        <v>41</v>
      </c>
      <c r="C4" s="1">
        <v>14</v>
      </c>
    </row>
    <row r="5" spans="1:3" x14ac:dyDescent="0.4">
      <c r="A5" s="1"/>
      <c r="B5" s="1" t="s">
        <v>40</v>
      </c>
      <c r="C5" s="1">
        <v>3</v>
      </c>
    </row>
    <row r="6" spans="1:3" x14ac:dyDescent="0.4">
      <c r="A6" s="1"/>
      <c r="B6" s="1" t="s">
        <v>36</v>
      </c>
      <c r="C6" s="1">
        <v>8</v>
      </c>
    </row>
    <row r="7" spans="1:3" x14ac:dyDescent="0.4">
      <c r="A7" s="1"/>
      <c r="B7" s="1" t="s">
        <v>38</v>
      </c>
      <c r="C7" s="1">
        <v>2</v>
      </c>
    </row>
    <row r="8" spans="1:3" x14ac:dyDescent="0.4">
      <c r="A8" s="1"/>
      <c r="B8" s="1" t="s">
        <v>32</v>
      </c>
      <c r="C8" s="1">
        <v>5</v>
      </c>
    </row>
    <row r="9" spans="1:3" x14ac:dyDescent="0.4">
      <c r="A9" s="1" t="s">
        <v>79</v>
      </c>
      <c r="B9" s="1" t="s">
        <v>34</v>
      </c>
      <c r="C9" s="1">
        <v>7</v>
      </c>
    </row>
    <row r="10" spans="1:3" x14ac:dyDescent="0.4">
      <c r="A10" s="1"/>
      <c r="B10" s="1" t="s">
        <v>39</v>
      </c>
      <c r="C10" s="1">
        <v>2</v>
      </c>
    </row>
    <row r="11" spans="1:3" x14ac:dyDescent="0.4">
      <c r="A11" s="1"/>
      <c r="B11" s="1" t="s">
        <v>41</v>
      </c>
      <c r="C11" s="1">
        <v>5</v>
      </c>
    </row>
    <row r="12" spans="1:3" x14ac:dyDescent="0.4">
      <c r="A12" s="1"/>
      <c r="B12" s="1" t="s">
        <v>40</v>
      </c>
      <c r="C12" s="1">
        <v>10</v>
      </c>
    </row>
    <row r="13" spans="1:3" x14ac:dyDescent="0.4">
      <c r="A13" s="1"/>
      <c r="B13" s="1" t="s">
        <v>36</v>
      </c>
      <c r="C13" s="1">
        <v>5</v>
      </c>
    </row>
    <row r="14" spans="1:3" x14ac:dyDescent="0.4">
      <c r="A14" s="1"/>
      <c r="B14" s="1" t="s">
        <v>38</v>
      </c>
      <c r="C14" s="1">
        <v>6</v>
      </c>
    </row>
    <row r="15" spans="1:3" x14ac:dyDescent="0.4">
      <c r="A15" s="1"/>
      <c r="B15" s="1" t="s">
        <v>32</v>
      </c>
      <c r="C15" s="1">
        <v>10</v>
      </c>
    </row>
    <row r="16" spans="1:3" x14ac:dyDescent="0.4">
      <c r="A16" s="1" t="s">
        <v>77</v>
      </c>
      <c r="B16" s="1" t="s">
        <v>34</v>
      </c>
      <c r="C16" s="1">
        <v>1</v>
      </c>
    </row>
    <row r="17" spans="1:3" x14ac:dyDescent="0.4">
      <c r="A17" s="1"/>
      <c r="B17" s="1" t="s">
        <v>39</v>
      </c>
      <c r="C17" s="1">
        <v>2</v>
      </c>
    </row>
    <row r="18" spans="1:3" x14ac:dyDescent="0.4">
      <c r="A18" s="1"/>
      <c r="B18" s="1" t="s">
        <v>41</v>
      </c>
      <c r="C18" s="1">
        <v>4</v>
      </c>
    </row>
    <row r="19" spans="1:3" x14ac:dyDescent="0.4">
      <c r="A19" s="1"/>
      <c r="B19" s="1" t="s">
        <v>36</v>
      </c>
      <c r="C19" s="1">
        <v>6</v>
      </c>
    </row>
    <row r="20" spans="1:3" x14ac:dyDescent="0.4">
      <c r="A20" s="1"/>
      <c r="B20" s="1" t="s">
        <v>38</v>
      </c>
      <c r="C20" s="1">
        <v>8</v>
      </c>
    </row>
    <row r="21" spans="1:3" x14ac:dyDescent="0.4">
      <c r="A21" s="1"/>
      <c r="B21" s="1" t="s">
        <v>32</v>
      </c>
      <c r="C21" s="1">
        <v>2</v>
      </c>
    </row>
    <row r="22" spans="1:3" x14ac:dyDescent="0.4">
      <c r="A22" s="1" t="s">
        <v>18</v>
      </c>
      <c r="B22" s="1" t="s">
        <v>34</v>
      </c>
      <c r="C22" s="1">
        <v>4</v>
      </c>
    </row>
    <row r="23" spans="1:3" x14ac:dyDescent="0.4">
      <c r="A23" s="1"/>
      <c r="B23" s="1" t="s">
        <v>39</v>
      </c>
      <c r="C23" s="1">
        <v>4</v>
      </c>
    </row>
    <row r="24" spans="1:3" x14ac:dyDescent="0.4">
      <c r="A24" s="1"/>
      <c r="B24" s="1" t="s">
        <v>41</v>
      </c>
      <c r="C24" s="1">
        <v>4</v>
      </c>
    </row>
    <row r="25" spans="1:3" x14ac:dyDescent="0.4">
      <c r="A25" s="1"/>
      <c r="B25" s="1" t="s">
        <v>40</v>
      </c>
      <c r="C25" s="1">
        <v>1</v>
      </c>
    </row>
    <row r="26" spans="1:3" x14ac:dyDescent="0.4">
      <c r="A26" s="1"/>
      <c r="B26" s="1" t="s">
        <v>36</v>
      </c>
      <c r="C26" s="1">
        <v>2</v>
      </c>
    </row>
    <row r="27" spans="1:3" x14ac:dyDescent="0.4">
      <c r="A27" s="1"/>
      <c r="B27" s="1" t="s">
        <v>38</v>
      </c>
      <c r="C27" s="1">
        <v>1</v>
      </c>
    </row>
    <row r="28" spans="1:3" x14ac:dyDescent="0.4">
      <c r="A28" s="1"/>
      <c r="B28" s="1" t="s">
        <v>32</v>
      </c>
      <c r="C28" s="1">
        <v>2</v>
      </c>
    </row>
    <row r="29" spans="1:3" x14ac:dyDescent="0.4">
      <c r="A29" s="1" t="s">
        <v>78</v>
      </c>
      <c r="B29" s="1" t="s">
        <v>34</v>
      </c>
      <c r="C29" s="1">
        <v>6</v>
      </c>
    </row>
    <row r="30" spans="1:3" x14ac:dyDescent="0.4">
      <c r="A30" s="1"/>
      <c r="B30" s="1" t="s">
        <v>39</v>
      </c>
      <c r="C30" s="1">
        <v>2</v>
      </c>
    </row>
    <row r="31" spans="1:3" x14ac:dyDescent="0.4">
      <c r="A31" s="1"/>
      <c r="B31" s="1" t="s">
        <v>41</v>
      </c>
      <c r="C31" s="1">
        <v>2</v>
      </c>
    </row>
    <row r="32" spans="1:3" x14ac:dyDescent="0.4">
      <c r="A32" s="1"/>
      <c r="B32" s="1" t="s">
        <v>40</v>
      </c>
      <c r="C32" s="1">
        <v>5</v>
      </c>
    </row>
    <row r="33" spans="1:3" x14ac:dyDescent="0.4">
      <c r="A33" s="1"/>
      <c r="B33" s="1" t="s">
        <v>36</v>
      </c>
      <c r="C33" s="1">
        <v>4</v>
      </c>
    </row>
    <row r="34" spans="1:3" x14ac:dyDescent="0.4">
      <c r="A34" s="1"/>
      <c r="B34" s="1" t="s">
        <v>38</v>
      </c>
      <c r="C34" s="1">
        <v>1</v>
      </c>
    </row>
    <row r="35" spans="1:3" x14ac:dyDescent="0.4">
      <c r="A35" s="1"/>
      <c r="B35" s="1" t="s">
        <v>32</v>
      </c>
      <c r="C35" s="1">
        <v>2</v>
      </c>
    </row>
    <row r="36" spans="1:3" x14ac:dyDescent="0.4">
      <c r="A36" s="1" t="s">
        <v>62</v>
      </c>
      <c r="B36" s="1"/>
      <c r="C36" s="1">
        <v>150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="80" zoomScaleNormal="80" workbookViewId="0"/>
  </sheetViews>
  <sheetFormatPr defaultRowHeight="18.75" x14ac:dyDescent="0.4"/>
  <cols>
    <col min="1" max="3" width="14.625" customWidth="1"/>
    <col min="4" max="4" width="12.625" customWidth="1"/>
    <col min="5" max="6" width="10.625" customWidth="1"/>
  </cols>
  <sheetData>
    <row r="1" spans="1:6" ht="24" x14ac:dyDescent="0.4">
      <c r="A1" s="14" t="s">
        <v>5</v>
      </c>
      <c r="B1" s="15">
        <v>2025</v>
      </c>
      <c r="C1" s="16">
        <v>6</v>
      </c>
    </row>
    <row r="3" spans="1:6" ht="24" customHeight="1" thickBot="1" x14ac:dyDescent="0.45">
      <c r="A3" s="10" t="s">
        <v>6</v>
      </c>
      <c r="B3" s="10" t="s">
        <v>11</v>
      </c>
      <c r="C3" s="10" t="s">
        <v>12</v>
      </c>
      <c r="D3" s="10" t="s">
        <v>10</v>
      </c>
      <c r="E3" s="10" t="s">
        <v>7</v>
      </c>
      <c r="F3" s="10" t="s">
        <v>8</v>
      </c>
    </row>
    <row r="4" spans="1:6" ht="24" customHeight="1" x14ac:dyDescent="0.4">
      <c r="A4" s="5" t="s">
        <v>0</v>
      </c>
      <c r="B4" s="6">
        <v>36000</v>
      </c>
      <c r="C4" s="6">
        <v>39800</v>
      </c>
      <c r="D4" s="7">
        <f>C4/B4*100</f>
        <v>110.55555555555556</v>
      </c>
      <c r="E4" s="5">
        <f>_xlfn.RANK.AVG(C4,$C$4:$C$8,0)</f>
        <v>1</v>
      </c>
      <c r="F4" s="5" t="str">
        <f>IF(D4&gt;=100,"達成","未達成")</f>
        <v>達成</v>
      </c>
    </row>
    <row r="5" spans="1:6" ht="24" customHeight="1" x14ac:dyDescent="0.4">
      <c r="A5" s="1" t="s">
        <v>1</v>
      </c>
      <c r="B5" s="2">
        <v>22000</v>
      </c>
      <c r="C5" s="2">
        <v>23950</v>
      </c>
      <c r="D5" s="3">
        <f t="shared" ref="D5:D9" si="0">C5/B5*100</f>
        <v>108.86363636363636</v>
      </c>
      <c r="E5" s="1">
        <f t="shared" ref="E5:E8" si="1">_xlfn.RANK.AVG(C5,$C$4:$C$8,0)</f>
        <v>4</v>
      </c>
      <c r="F5" s="1" t="str">
        <f t="shared" ref="F5:F8" si="2">IF(D5&gt;=100,"達成","未達成")</f>
        <v>達成</v>
      </c>
    </row>
    <row r="6" spans="1:6" ht="24" customHeight="1" x14ac:dyDescent="0.4">
      <c r="A6" s="1" t="s">
        <v>2</v>
      </c>
      <c r="B6" s="2">
        <v>32000</v>
      </c>
      <c r="C6" s="2">
        <v>37620</v>
      </c>
      <c r="D6" s="3">
        <f t="shared" si="0"/>
        <v>117.56249999999999</v>
      </c>
      <c r="E6" s="1">
        <f t="shared" si="1"/>
        <v>2</v>
      </c>
      <c r="F6" s="1" t="str">
        <f t="shared" si="2"/>
        <v>達成</v>
      </c>
    </row>
    <row r="7" spans="1:6" ht="24" customHeight="1" x14ac:dyDescent="0.4">
      <c r="A7" s="1" t="s">
        <v>3</v>
      </c>
      <c r="B7" s="2">
        <v>17000</v>
      </c>
      <c r="C7" s="2">
        <v>12300</v>
      </c>
      <c r="D7" s="3">
        <f t="shared" si="0"/>
        <v>72.35294117647058</v>
      </c>
      <c r="E7" s="1">
        <f t="shared" si="1"/>
        <v>5</v>
      </c>
      <c r="F7" s="1" t="str">
        <f t="shared" si="2"/>
        <v>未達成</v>
      </c>
    </row>
    <row r="8" spans="1:6" ht="24" customHeight="1" thickBot="1" x14ac:dyDescent="0.45">
      <c r="A8" s="11" t="s">
        <v>4</v>
      </c>
      <c r="B8" s="12">
        <v>28000</v>
      </c>
      <c r="C8" s="12">
        <v>25350</v>
      </c>
      <c r="D8" s="13">
        <f t="shared" si="0"/>
        <v>90.535714285714292</v>
      </c>
      <c r="E8" s="11">
        <f t="shared" si="1"/>
        <v>3</v>
      </c>
      <c r="F8" s="11" t="str">
        <f t="shared" si="2"/>
        <v>未達成</v>
      </c>
    </row>
    <row r="9" spans="1:6" ht="24" customHeight="1" x14ac:dyDescent="0.4">
      <c r="A9" s="5" t="s">
        <v>9</v>
      </c>
      <c r="B9" s="8">
        <f t="shared" ref="B9:C9" si="3">SUM(B4:B8)</f>
        <v>135000</v>
      </c>
      <c r="C9" s="8">
        <f t="shared" si="3"/>
        <v>139020</v>
      </c>
      <c r="D9" s="7">
        <f t="shared" si="0"/>
        <v>102.97777777777777</v>
      </c>
      <c r="E9" s="9"/>
      <c r="F9" s="9"/>
    </row>
    <row r="11" spans="1:6" x14ac:dyDescent="0.4">
      <c r="A11" t="s">
        <v>13</v>
      </c>
    </row>
    <row r="12" spans="1:6" x14ac:dyDescent="0.4">
      <c r="A12" s="1" t="s">
        <v>14</v>
      </c>
      <c r="B12" s="1" t="str">
        <f>A4</f>
        <v>徳島市</v>
      </c>
    </row>
    <row r="13" spans="1:6" x14ac:dyDescent="0.4">
      <c r="A13" s="1" t="s">
        <v>12</v>
      </c>
      <c r="B13" s="4">
        <f>C4</f>
        <v>39800</v>
      </c>
    </row>
    <row r="14" spans="1:6" x14ac:dyDescent="0.4">
      <c r="A14" s="1" t="s">
        <v>10</v>
      </c>
      <c r="B14" s="3">
        <f>D4</f>
        <v>110.55555555555556</v>
      </c>
    </row>
    <row r="16" spans="1:6" x14ac:dyDescent="0.4">
      <c r="A16" s="1" t="s">
        <v>15</v>
      </c>
      <c r="B16" s="1" t="str">
        <f>A7</f>
        <v>小松島市</v>
      </c>
    </row>
    <row r="17" spans="1:2" x14ac:dyDescent="0.4">
      <c r="A17" s="1" t="s">
        <v>12</v>
      </c>
      <c r="B17" s="4">
        <f>C7</f>
        <v>12300</v>
      </c>
    </row>
    <row r="18" spans="1:2" x14ac:dyDescent="0.4">
      <c r="A18" s="1" t="s">
        <v>10</v>
      </c>
      <c r="B18" s="3">
        <f>D7</f>
        <v>72.35294117647058</v>
      </c>
    </row>
    <row r="20" spans="1:2" x14ac:dyDescent="0.4">
      <c r="A20" s="1" t="s">
        <v>16</v>
      </c>
      <c r="B20" s="1" t="str">
        <f>B12&amp;" "&amp;B16</f>
        <v>徳島市 小松島市</v>
      </c>
    </row>
    <row r="21" spans="1:2" x14ac:dyDescent="0.4">
      <c r="A21" s="1" t="s">
        <v>12</v>
      </c>
      <c r="B21" s="4">
        <f>B13-B17</f>
        <v>27500</v>
      </c>
    </row>
    <row r="22" spans="1:2" x14ac:dyDescent="0.4">
      <c r="A22" s="1" t="s">
        <v>10</v>
      </c>
      <c r="B22" s="3">
        <f>B14-B18</f>
        <v>38.202614379084977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7"/>
  <sheetViews>
    <sheetView workbookViewId="0"/>
  </sheetViews>
  <sheetFormatPr defaultRowHeight="13.5" x14ac:dyDescent="0.4"/>
  <cols>
    <col min="1" max="1" width="4.5" style="25" bestFit="1" customWidth="1"/>
    <col min="2" max="2" width="12.625" style="25" customWidth="1"/>
    <col min="3" max="3" width="5.25" style="25" bestFit="1" customWidth="1"/>
    <col min="4" max="4" width="12.625" style="25" customWidth="1"/>
    <col min="5" max="5" width="7.125" style="25" bestFit="1" customWidth="1"/>
    <col min="6" max="6" width="19.125" style="25" bestFit="1" customWidth="1"/>
    <col min="7" max="7" width="3.875" style="25" bestFit="1" customWidth="1"/>
    <col min="8" max="16384" width="9" style="25"/>
  </cols>
  <sheetData>
    <row r="1" spans="1:7" x14ac:dyDescent="0.4">
      <c r="D1" s="25" t="s">
        <v>47</v>
      </c>
    </row>
    <row r="3" spans="1:7" ht="18.75" x14ac:dyDescent="0.4">
      <c r="A3" s="26" t="s">
        <v>19</v>
      </c>
      <c r="B3" s="34" t="s">
        <v>20</v>
      </c>
      <c r="C3" s="26" t="s">
        <v>21</v>
      </c>
      <c r="D3" s="36" t="s">
        <v>22</v>
      </c>
      <c r="E3" s="26" t="s">
        <v>27</v>
      </c>
      <c r="F3" s="26" t="s">
        <v>31</v>
      </c>
      <c r="G3" s="26" t="s">
        <v>43</v>
      </c>
    </row>
    <row r="4" spans="1:7" ht="18.75" x14ac:dyDescent="0.4">
      <c r="A4" s="18">
        <v>1</v>
      </c>
      <c r="B4" s="27">
        <v>45337</v>
      </c>
      <c r="C4" s="18" t="s">
        <v>23</v>
      </c>
      <c r="D4" s="28">
        <v>28059</v>
      </c>
      <c r="E4" s="1">
        <v>301</v>
      </c>
      <c r="F4" s="1" t="s">
        <v>33</v>
      </c>
      <c r="G4" s="18">
        <v>3</v>
      </c>
    </row>
    <row r="5" spans="1:7" ht="18.75" x14ac:dyDescent="0.4">
      <c r="A5" s="18">
        <v>2</v>
      </c>
      <c r="B5" s="27">
        <v>45337</v>
      </c>
      <c r="C5" s="18" t="s">
        <v>23</v>
      </c>
      <c r="D5" s="28">
        <v>37529</v>
      </c>
      <c r="E5" s="1">
        <v>302</v>
      </c>
      <c r="F5" s="1" t="s">
        <v>38</v>
      </c>
      <c r="G5" s="18">
        <v>3</v>
      </c>
    </row>
    <row r="6" spans="1:7" ht="18.75" x14ac:dyDescent="0.4">
      <c r="A6" s="18">
        <v>3</v>
      </c>
      <c r="B6" s="27">
        <v>45338</v>
      </c>
      <c r="C6" s="18" t="s">
        <v>23</v>
      </c>
      <c r="D6" s="28">
        <v>31319</v>
      </c>
      <c r="E6" s="1">
        <v>301</v>
      </c>
      <c r="F6" s="1" t="s">
        <v>39</v>
      </c>
      <c r="G6" s="18">
        <v>2</v>
      </c>
    </row>
    <row r="7" spans="1:7" ht="18.75" x14ac:dyDescent="0.4">
      <c r="A7" s="18">
        <v>4</v>
      </c>
      <c r="B7" s="27">
        <v>45338</v>
      </c>
      <c r="C7" s="18" t="s">
        <v>24</v>
      </c>
      <c r="D7" s="28">
        <v>23709</v>
      </c>
      <c r="E7" s="1">
        <v>302</v>
      </c>
      <c r="F7" s="1" t="s">
        <v>40</v>
      </c>
      <c r="G7" s="18">
        <v>2</v>
      </c>
    </row>
    <row r="8" spans="1:7" ht="18.75" x14ac:dyDescent="0.4">
      <c r="A8" s="18">
        <v>5</v>
      </c>
      <c r="B8" s="27">
        <v>45338</v>
      </c>
      <c r="C8" s="18" t="s">
        <v>24</v>
      </c>
      <c r="D8" s="28">
        <v>24438</v>
      </c>
      <c r="E8" s="1">
        <v>303</v>
      </c>
      <c r="F8" s="1" t="s">
        <v>41</v>
      </c>
      <c r="G8" s="18">
        <v>2</v>
      </c>
    </row>
    <row r="9" spans="1:7" ht="18.75" x14ac:dyDescent="0.4">
      <c r="A9" s="18">
        <v>6</v>
      </c>
      <c r="B9" s="27">
        <v>45338</v>
      </c>
      <c r="C9" s="18" t="s">
        <v>23</v>
      </c>
      <c r="D9" s="28">
        <v>27695</v>
      </c>
      <c r="E9" s="1">
        <v>304</v>
      </c>
      <c r="F9" s="1" t="s">
        <v>35</v>
      </c>
      <c r="G9" s="18">
        <v>2</v>
      </c>
    </row>
    <row r="10" spans="1:7" ht="18.75" x14ac:dyDescent="0.4">
      <c r="A10" s="18">
        <v>7</v>
      </c>
      <c r="B10" s="27">
        <v>45339</v>
      </c>
      <c r="C10" s="18" t="s">
        <v>23</v>
      </c>
      <c r="D10" s="28">
        <v>19389</v>
      </c>
      <c r="E10" s="1">
        <v>305</v>
      </c>
      <c r="F10" s="1" t="s">
        <v>37</v>
      </c>
      <c r="G10" s="18">
        <v>1</v>
      </c>
    </row>
    <row r="11" spans="1:7" ht="18.75" x14ac:dyDescent="0.4">
      <c r="A11" s="18">
        <v>8</v>
      </c>
      <c r="B11" s="27">
        <v>45339</v>
      </c>
      <c r="C11" s="18" t="s">
        <v>23</v>
      </c>
      <c r="D11" s="28">
        <v>25531</v>
      </c>
      <c r="E11" s="1">
        <v>301</v>
      </c>
      <c r="F11" s="1" t="s">
        <v>41</v>
      </c>
      <c r="G11" s="18">
        <v>3</v>
      </c>
    </row>
    <row r="12" spans="1:7" ht="18.75" x14ac:dyDescent="0.4">
      <c r="A12" s="18">
        <v>9</v>
      </c>
      <c r="B12" s="27">
        <v>45340</v>
      </c>
      <c r="C12" s="18" t="s">
        <v>24</v>
      </c>
      <c r="D12" s="28">
        <v>39078</v>
      </c>
      <c r="E12" s="1">
        <v>302</v>
      </c>
      <c r="F12" s="1" t="s">
        <v>35</v>
      </c>
      <c r="G12" s="18">
        <v>3</v>
      </c>
    </row>
    <row r="13" spans="1:7" ht="18.75" x14ac:dyDescent="0.4">
      <c r="A13" s="18">
        <v>10</v>
      </c>
      <c r="B13" s="27">
        <v>45340</v>
      </c>
      <c r="C13" s="18" t="s">
        <v>23</v>
      </c>
      <c r="D13" s="28">
        <v>36064</v>
      </c>
      <c r="E13" s="1">
        <v>301</v>
      </c>
      <c r="F13" s="1" t="s">
        <v>37</v>
      </c>
      <c r="G13" s="18">
        <v>2</v>
      </c>
    </row>
    <row r="14" spans="1:7" ht="18.75" x14ac:dyDescent="0.4">
      <c r="A14" s="18">
        <v>11</v>
      </c>
      <c r="B14" s="27">
        <v>45341</v>
      </c>
      <c r="C14" s="18" t="s">
        <v>24</v>
      </c>
      <c r="D14" s="28">
        <v>19723</v>
      </c>
      <c r="E14" s="1">
        <v>302</v>
      </c>
      <c r="F14" s="1" t="s">
        <v>33</v>
      </c>
      <c r="G14" s="18">
        <v>3</v>
      </c>
    </row>
    <row r="15" spans="1:7" ht="18.75" x14ac:dyDescent="0.4">
      <c r="A15" s="18">
        <v>12</v>
      </c>
      <c r="B15" s="27">
        <v>45341</v>
      </c>
      <c r="C15" s="18" t="s">
        <v>24</v>
      </c>
      <c r="D15" s="28">
        <v>31684</v>
      </c>
      <c r="E15" s="1">
        <v>303</v>
      </c>
      <c r="F15" s="1" t="s">
        <v>38</v>
      </c>
      <c r="G15" s="18">
        <v>3</v>
      </c>
    </row>
    <row r="16" spans="1:7" ht="18.75" x14ac:dyDescent="0.4">
      <c r="A16" s="18">
        <v>13</v>
      </c>
      <c r="B16" s="27">
        <v>45341</v>
      </c>
      <c r="C16" s="18" t="s">
        <v>23</v>
      </c>
      <c r="D16" s="28">
        <v>31438</v>
      </c>
      <c r="E16" s="1">
        <v>304</v>
      </c>
      <c r="F16" s="1" t="s">
        <v>39</v>
      </c>
      <c r="G16" s="18">
        <v>1</v>
      </c>
    </row>
    <row r="17" spans="1:7" ht="18.75" x14ac:dyDescent="0.4">
      <c r="A17" s="18">
        <v>14</v>
      </c>
      <c r="B17" s="27">
        <v>45341</v>
      </c>
      <c r="C17" s="18" t="s">
        <v>24</v>
      </c>
      <c r="D17" s="28">
        <v>28788</v>
      </c>
      <c r="E17" s="1">
        <v>305</v>
      </c>
      <c r="F17" s="1" t="s">
        <v>40</v>
      </c>
      <c r="G17" s="18">
        <v>1</v>
      </c>
    </row>
    <row r="18" spans="1:7" ht="18.75" x14ac:dyDescent="0.4">
      <c r="A18" s="18">
        <v>15</v>
      </c>
      <c r="B18" s="27">
        <v>45363</v>
      </c>
      <c r="C18" s="18" t="s">
        <v>24</v>
      </c>
      <c r="D18" s="28">
        <v>25895</v>
      </c>
      <c r="E18" s="1">
        <v>302</v>
      </c>
      <c r="F18" s="1" t="s">
        <v>41</v>
      </c>
      <c r="G18" s="18">
        <v>3</v>
      </c>
    </row>
    <row r="19" spans="1:7" ht="18.75" x14ac:dyDescent="0.4">
      <c r="A19" s="18">
        <v>16</v>
      </c>
      <c r="B19" s="27">
        <v>45364</v>
      </c>
      <c r="C19" s="18" t="s">
        <v>24</v>
      </c>
      <c r="D19" s="28">
        <v>28059</v>
      </c>
      <c r="E19" s="1">
        <v>303</v>
      </c>
      <c r="F19" s="1" t="s">
        <v>37</v>
      </c>
      <c r="G19" s="18">
        <v>3</v>
      </c>
    </row>
    <row r="20" spans="1:7" ht="18.75" x14ac:dyDescent="0.4">
      <c r="A20" s="18">
        <v>17</v>
      </c>
      <c r="B20" s="27">
        <v>45366</v>
      </c>
      <c r="C20" s="18" t="s">
        <v>24</v>
      </c>
      <c r="D20" s="28">
        <v>33263</v>
      </c>
      <c r="E20" s="1">
        <v>304</v>
      </c>
      <c r="F20" s="1" t="s">
        <v>33</v>
      </c>
      <c r="G20" s="18">
        <v>1</v>
      </c>
    </row>
    <row r="21" spans="1:7" ht="18.75" x14ac:dyDescent="0.4">
      <c r="A21" s="18">
        <v>18</v>
      </c>
      <c r="B21" s="27">
        <v>45366</v>
      </c>
      <c r="C21" s="18" t="s">
        <v>23</v>
      </c>
      <c r="D21" s="28">
        <v>31319</v>
      </c>
      <c r="E21" s="1">
        <v>301</v>
      </c>
      <c r="F21" s="1" t="s">
        <v>38</v>
      </c>
      <c r="G21" s="18">
        <v>2</v>
      </c>
    </row>
    <row r="22" spans="1:7" ht="18.75" x14ac:dyDescent="0.4">
      <c r="A22" s="18">
        <v>19</v>
      </c>
      <c r="B22" s="27">
        <v>45367</v>
      </c>
      <c r="C22" s="18" t="s">
        <v>24</v>
      </c>
      <c r="D22" s="28">
        <v>23709</v>
      </c>
      <c r="E22" s="1">
        <v>302</v>
      </c>
      <c r="F22" s="1" t="s">
        <v>39</v>
      </c>
      <c r="G22" s="18">
        <v>2</v>
      </c>
    </row>
    <row r="23" spans="1:7" ht="18.75" x14ac:dyDescent="0.4">
      <c r="A23" s="18">
        <v>20</v>
      </c>
      <c r="B23" s="27">
        <v>45367</v>
      </c>
      <c r="C23" s="18" t="s">
        <v>24</v>
      </c>
      <c r="D23" s="28">
        <v>24438</v>
      </c>
      <c r="E23" s="1">
        <v>301</v>
      </c>
      <c r="F23" s="1" t="s">
        <v>40</v>
      </c>
      <c r="G23" s="18">
        <v>2</v>
      </c>
    </row>
    <row r="24" spans="1:7" ht="18.75" x14ac:dyDescent="0.4">
      <c r="A24" s="18">
        <v>21</v>
      </c>
      <c r="B24" s="27">
        <v>45367</v>
      </c>
      <c r="C24" s="18" t="s">
        <v>24</v>
      </c>
      <c r="D24" s="28">
        <v>27695</v>
      </c>
      <c r="E24" s="1">
        <v>302</v>
      </c>
      <c r="F24" s="1" t="s">
        <v>41</v>
      </c>
      <c r="G24" s="18">
        <v>2</v>
      </c>
    </row>
    <row r="25" spans="1:7" ht="18.75" x14ac:dyDescent="0.4">
      <c r="A25" s="18">
        <v>22</v>
      </c>
      <c r="B25" s="27">
        <v>45370</v>
      </c>
      <c r="C25" s="18" t="s">
        <v>24</v>
      </c>
      <c r="D25" s="28">
        <v>19389</v>
      </c>
      <c r="E25" s="1">
        <v>303</v>
      </c>
      <c r="F25" s="1" t="s">
        <v>35</v>
      </c>
      <c r="G25" s="18">
        <v>1</v>
      </c>
    </row>
    <row r="26" spans="1:7" ht="18.75" x14ac:dyDescent="0.4">
      <c r="A26" s="18">
        <v>23</v>
      </c>
      <c r="B26" s="27">
        <v>45370</v>
      </c>
      <c r="C26" s="18" t="s">
        <v>24</v>
      </c>
      <c r="D26" s="28">
        <v>25531</v>
      </c>
      <c r="E26" s="1">
        <v>304</v>
      </c>
      <c r="F26" s="1" t="s">
        <v>37</v>
      </c>
      <c r="G26" s="18">
        <v>3</v>
      </c>
    </row>
    <row r="27" spans="1:7" ht="18.75" x14ac:dyDescent="0.4">
      <c r="A27" s="18">
        <v>24</v>
      </c>
      <c r="B27" s="27">
        <v>45370</v>
      </c>
      <c r="C27" s="18" t="s">
        <v>24</v>
      </c>
      <c r="D27" s="28">
        <v>19355</v>
      </c>
      <c r="E27" s="1">
        <v>301</v>
      </c>
      <c r="F27" s="1" t="s">
        <v>41</v>
      </c>
      <c r="G27" s="18">
        <v>3</v>
      </c>
    </row>
    <row r="28" spans="1:7" ht="18.75" x14ac:dyDescent="0.4">
      <c r="A28" s="18">
        <v>25</v>
      </c>
      <c r="B28" s="27">
        <v>45371</v>
      </c>
      <c r="C28" s="18" t="s">
        <v>23</v>
      </c>
      <c r="D28" s="28">
        <v>36064</v>
      </c>
      <c r="E28" s="1">
        <v>302</v>
      </c>
      <c r="F28" s="1" t="s">
        <v>35</v>
      </c>
      <c r="G28" s="18">
        <v>2</v>
      </c>
    </row>
    <row r="29" spans="1:7" ht="18.75" x14ac:dyDescent="0.4">
      <c r="A29" s="18">
        <v>26</v>
      </c>
      <c r="B29" s="27">
        <v>45371</v>
      </c>
      <c r="C29" s="18" t="s">
        <v>24</v>
      </c>
      <c r="D29" s="28">
        <v>25531</v>
      </c>
      <c r="E29" s="1">
        <v>301</v>
      </c>
      <c r="F29" s="1" t="s">
        <v>37</v>
      </c>
      <c r="G29" s="18">
        <v>2</v>
      </c>
    </row>
    <row r="30" spans="1:7" ht="18.75" x14ac:dyDescent="0.4">
      <c r="A30" s="18">
        <v>27</v>
      </c>
      <c r="B30" s="27">
        <v>45371</v>
      </c>
      <c r="C30" s="18" t="s">
        <v>24</v>
      </c>
      <c r="D30" s="28">
        <v>29516</v>
      </c>
      <c r="E30" s="1">
        <v>302</v>
      </c>
      <c r="F30" s="1" t="s">
        <v>33</v>
      </c>
      <c r="G30" s="18">
        <v>2</v>
      </c>
    </row>
    <row r="31" spans="1:7" ht="18.75" x14ac:dyDescent="0.4">
      <c r="A31" s="18">
        <v>28</v>
      </c>
      <c r="B31" s="27">
        <v>45372</v>
      </c>
      <c r="C31" s="18" t="s">
        <v>24</v>
      </c>
      <c r="D31" s="28">
        <v>24438</v>
      </c>
      <c r="E31" s="1">
        <v>303</v>
      </c>
      <c r="F31" s="1" t="s">
        <v>37</v>
      </c>
      <c r="G31" s="18">
        <v>2</v>
      </c>
    </row>
    <row r="32" spans="1:7" ht="18.75" x14ac:dyDescent="0.4">
      <c r="A32" s="18">
        <v>29</v>
      </c>
      <c r="B32" s="27">
        <v>45372</v>
      </c>
      <c r="C32" s="18" t="s">
        <v>23</v>
      </c>
      <c r="D32" s="28">
        <v>38012</v>
      </c>
      <c r="E32" s="1">
        <v>304</v>
      </c>
      <c r="F32" s="1" t="s">
        <v>41</v>
      </c>
      <c r="G32" s="18">
        <v>2</v>
      </c>
    </row>
    <row r="33" spans="1:7" ht="18.75" x14ac:dyDescent="0.4">
      <c r="A33" s="18">
        <v>30</v>
      </c>
      <c r="B33" s="27">
        <v>45372</v>
      </c>
      <c r="C33" s="18" t="s">
        <v>23</v>
      </c>
      <c r="D33" s="28">
        <v>18287</v>
      </c>
      <c r="E33" s="1">
        <v>305</v>
      </c>
      <c r="F33" s="1" t="s">
        <v>35</v>
      </c>
      <c r="G33" s="18">
        <v>2</v>
      </c>
    </row>
    <row r="34" spans="1:7" ht="18.75" x14ac:dyDescent="0.4">
      <c r="A34" s="18">
        <v>31</v>
      </c>
      <c r="B34" s="27">
        <v>45372</v>
      </c>
      <c r="C34" s="18" t="s">
        <v>24</v>
      </c>
      <c r="D34" s="28">
        <v>33990</v>
      </c>
      <c r="E34" s="1">
        <v>301</v>
      </c>
      <c r="F34" s="1" t="s">
        <v>37</v>
      </c>
      <c r="G34" s="18">
        <v>1</v>
      </c>
    </row>
    <row r="35" spans="1:7" ht="18.75" x14ac:dyDescent="0.4">
      <c r="A35" s="18">
        <v>32</v>
      </c>
      <c r="B35" s="27">
        <v>45373</v>
      </c>
      <c r="C35" s="18" t="s">
        <v>23</v>
      </c>
      <c r="D35" s="28">
        <v>21908</v>
      </c>
      <c r="E35" s="1">
        <v>302</v>
      </c>
      <c r="F35" s="1" t="s">
        <v>33</v>
      </c>
      <c r="G35" s="18">
        <v>2</v>
      </c>
    </row>
    <row r="36" spans="1:7" ht="18.75" x14ac:dyDescent="0.4">
      <c r="A36" s="18">
        <v>33</v>
      </c>
      <c r="B36" s="27">
        <v>45373</v>
      </c>
      <c r="C36" s="18" t="s">
        <v>24</v>
      </c>
      <c r="D36" s="28">
        <v>19015</v>
      </c>
      <c r="E36" s="1">
        <v>303</v>
      </c>
      <c r="F36" s="1" t="s">
        <v>38</v>
      </c>
      <c r="G36" s="18">
        <v>2</v>
      </c>
    </row>
    <row r="37" spans="1:7" ht="18.75" x14ac:dyDescent="0.4">
      <c r="A37" s="18">
        <v>34</v>
      </c>
      <c r="B37" s="27">
        <v>45373</v>
      </c>
      <c r="C37" s="18" t="s">
        <v>23</v>
      </c>
      <c r="D37" s="28">
        <v>33628</v>
      </c>
      <c r="E37" s="1">
        <v>304</v>
      </c>
      <c r="F37" s="1" t="s">
        <v>39</v>
      </c>
      <c r="G37" s="18">
        <v>2</v>
      </c>
    </row>
    <row r="38" spans="1:7" ht="18.75" x14ac:dyDescent="0.4">
      <c r="A38" s="18">
        <v>35</v>
      </c>
      <c r="B38" s="27">
        <v>45373</v>
      </c>
      <c r="C38" s="18" t="s">
        <v>23</v>
      </c>
      <c r="D38" s="28">
        <v>32776</v>
      </c>
      <c r="E38" s="1">
        <v>305</v>
      </c>
      <c r="F38" s="1" t="s">
        <v>40</v>
      </c>
      <c r="G38" s="18">
        <v>2</v>
      </c>
    </row>
    <row r="39" spans="1:7" ht="18.75" x14ac:dyDescent="0.4">
      <c r="A39" s="18">
        <v>36</v>
      </c>
      <c r="B39" s="27">
        <v>45395</v>
      </c>
      <c r="C39" s="18" t="s">
        <v>24</v>
      </c>
      <c r="D39" s="28">
        <v>32048</v>
      </c>
      <c r="E39" s="1">
        <v>301</v>
      </c>
      <c r="F39" s="1" t="s">
        <v>41</v>
      </c>
      <c r="G39" s="18">
        <v>1</v>
      </c>
    </row>
    <row r="40" spans="1:7" ht="18.75" x14ac:dyDescent="0.4">
      <c r="A40" s="18">
        <v>37</v>
      </c>
      <c r="B40" s="27">
        <v>45395</v>
      </c>
      <c r="C40" s="18" t="s">
        <v>23</v>
      </c>
      <c r="D40" s="28">
        <v>27331</v>
      </c>
      <c r="E40" s="1">
        <v>301</v>
      </c>
      <c r="F40" s="1" t="s">
        <v>35</v>
      </c>
      <c r="G40" s="18">
        <v>1</v>
      </c>
    </row>
    <row r="41" spans="1:7" ht="18.75" x14ac:dyDescent="0.4">
      <c r="A41" s="18">
        <v>38</v>
      </c>
      <c r="B41" s="27">
        <v>45396</v>
      </c>
      <c r="C41" s="18" t="s">
        <v>24</v>
      </c>
      <c r="D41" s="28">
        <v>29881</v>
      </c>
      <c r="E41" s="1">
        <v>302</v>
      </c>
      <c r="F41" s="1" t="s">
        <v>37</v>
      </c>
      <c r="G41" s="18">
        <v>3</v>
      </c>
    </row>
    <row r="42" spans="1:7" ht="18.75" x14ac:dyDescent="0.4">
      <c r="A42" s="18">
        <v>39</v>
      </c>
      <c r="B42" s="27">
        <v>45396</v>
      </c>
      <c r="C42" s="18" t="s">
        <v>24</v>
      </c>
      <c r="D42" s="28">
        <v>33082</v>
      </c>
      <c r="E42" s="1">
        <v>301</v>
      </c>
      <c r="F42" s="1" t="s">
        <v>33</v>
      </c>
      <c r="G42" s="18">
        <v>1</v>
      </c>
    </row>
    <row r="43" spans="1:7" ht="18.75" x14ac:dyDescent="0.4">
      <c r="A43" s="18">
        <v>40</v>
      </c>
      <c r="B43" s="27">
        <v>45396</v>
      </c>
      <c r="C43" s="18" t="s">
        <v>23</v>
      </c>
      <c r="D43" s="28">
        <v>26259</v>
      </c>
      <c r="E43" s="1">
        <v>302</v>
      </c>
      <c r="F43" s="1" t="s">
        <v>38</v>
      </c>
      <c r="G43" s="18">
        <v>2</v>
      </c>
    </row>
    <row r="44" spans="1:7" ht="18.75" x14ac:dyDescent="0.4">
      <c r="A44" s="18">
        <v>41</v>
      </c>
      <c r="B44" s="27">
        <v>45396</v>
      </c>
      <c r="C44" s="18" t="s">
        <v>23</v>
      </c>
      <c r="D44" s="28">
        <v>28788</v>
      </c>
      <c r="E44" s="1">
        <v>303</v>
      </c>
      <c r="F44" s="1" t="s">
        <v>41</v>
      </c>
      <c r="G44" s="18">
        <v>3</v>
      </c>
    </row>
    <row r="45" spans="1:7" ht="18.75" x14ac:dyDescent="0.4">
      <c r="A45" s="18">
        <v>42</v>
      </c>
      <c r="B45" s="27">
        <v>45397</v>
      </c>
      <c r="C45" s="18" t="s">
        <v>23</v>
      </c>
      <c r="D45" s="28">
        <v>26636</v>
      </c>
      <c r="E45" s="1">
        <v>304</v>
      </c>
      <c r="F45" s="1" t="s">
        <v>35</v>
      </c>
      <c r="G45" s="18">
        <v>3</v>
      </c>
    </row>
    <row r="46" spans="1:7" ht="18.75" x14ac:dyDescent="0.4">
      <c r="A46" s="18">
        <v>43</v>
      </c>
      <c r="B46" s="27">
        <v>45397</v>
      </c>
      <c r="C46" s="18" t="s">
        <v>24</v>
      </c>
      <c r="D46" s="28">
        <v>26967</v>
      </c>
      <c r="E46" s="1">
        <v>305</v>
      </c>
      <c r="F46" s="1" t="s">
        <v>37</v>
      </c>
      <c r="G46" s="18">
        <v>3</v>
      </c>
    </row>
    <row r="47" spans="1:7" ht="18.75" x14ac:dyDescent="0.4">
      <c r="A47" s="18">
        <v>44</v>
      </c>
      <c r="B47" s="27">
        <v>45398</v>
      </c>
      <c r="C47" s="18" t="s">
        <v>24</v>
      </c>
      <c r="D47" s="28">
        <v>35813</v>
      </c>
      <c r="E47" s="1">
        <v>301</v>
      </c>
      <c r="F47" s="1" t="s">
        <v>33</v>
      </c>
      <c r="G47" s="18">
        <v>3</v>
      </c>
    </row>
    <row r="48" spans="1:7" ht="18.75" x14ac:dyDescent="0.4">
      <c r="A48" s="18">
        <v>45</v>
      </c>
      <c r="B48" s="27">
        <v>45398</v>
      </c>
      <c r="C48" s="18" t="s">
        <v>24</v>
      </c>
      <c r="D48" s="28">
        <v>28788</v>
      </c>
      <c r="E48" s="1">
        <v>302</v>
      </c>
      <c r="F48" s="1" t="s">
        <v>38</v>
      </c>
      <c r="G48" s="18">
        <v>2</v>
      </c>
    </row>
    <row r="49" spans="1:7" ht="18.75" x14ac:dyDescent="0.4">
      <c r="A49" s="18">
        <v>46</v>
      </c>
      <c r="B49" s="27">
        <v>45398</v>
      </c>
      <c r="C49" s="18" t="s">
        <v>24</v>
      </c>
      <c r="D49" s="28">
        <v>30591</v>
      </c>
      <c r="E49" s="1">
        <v>301</v>
      </c>
      <c r="F49" s="1" t="s">
        <v>39</v>
      </c>
      <c r="G49" s="18">
        <v>2</v>
      </c>
    </row>
    <row r="50" spans="1:7" ht="18.75" x14ac:dyDescent="0.4">
      <c r="A50" s="18">
        <v>47</v>
      </c>
      <c r="B50" s="27">
        <v>45398</v>
      </c>
      <c r="C50" s="18" t="s">
        <v>23</v>
      </c>
      <c r="D50" s="28">
        <v>26967</v>
      </c>
      <c r="E50" s="1">
        <v>302</v>
      </c>
      <c r="F50" s="1" t="s">
        <v>40</v>
      </c>
      <c r="G50" s="18">
        <v>1</v>
      </c>
    </row>
    <row r="51" spans="1:7" ht="18.75" x14ac:dyDescent="0.4">
      <c r="A51" s="18">
        <v>48</v>
      </c>
      <c r="B51" s="27">
        <v>45399</v>
      </c>
      <c r="C51" s="18" t="s">
        <v>23</v>
      </c>
      <c r="D51" s="28">
        <v>30255</v>
      </c>
      <c r="E51" s="1">
        <v>303</v>
      </c>
      <c r="F51" s="1" t="s">
        <v>41</v>
      </c>
      <c r="G51" s="18">
        <v>1</v>
      </c>
    </row>
    <row r="52" spans="1:7" ht="18.75" x14ac:dyDescent="0.4">
      <c r="A52" s="18">
        <v>49</v>
      </c>
      <c r="B52" s="27">
        <v>45399</v>
      </c>
      <c r="C52" s="18" t="s">
        <v>23</v>
      </c>
      <c r="D52" s="28">
        <v>25895</v>
      </c>
      <c r="E52" s="1">
        <v>301</v>
      </c>
      <c r="F52" s="1" t="s">
        <v>35</v>
      </c>
      <c r="G52" s="18">
        <v>2</v>
      </c>
    </row>
    <row r="53" spans="1:7" ht="18.75" x14ac:dyDescent="0.4">
      <c r="A53" s="18">
        <v>50</v>
      </c>
      <c r="B53" s="27">
        <v>45400</v>
      </c>
      <c r="C53" s="18" t="s">
        <v>23</v>
      </c>
      <c r="D53" s="28">
        <v>29152</v>
      </c>
      <c r="E53" s="1">
        <v>302</v>
      </c>
      <c r="F53" s="1" t="s">
        <v>37</v>
      </c>
      <c r="G53" s="18">
        <v>2</v>
      </c>
    </row>
    <row r="54" spans="1:7" ht="18.75" x14ac:dyDescent="0.4">
      <c r="A54" s="18">
        <v>51</v>
      </c>
      <c r="B54" s="27">
        <v>45400</v>
      </c>
      <c r="C54" s="18" t="s">
        <v>24</v>
      </c>
      <c r="D54" s="28">
        <v>32833</v>
      </c>
      <c r="E54" s="1">
        <v>301</v>
      </c>
      <c r="F54" s="1" t="s">
        <v>41</v>
      </c>
      <c r="G54" s="18">
        <v>1</v>
      </c>
    </row>
    <row r="55" spans="1:7" ht="18.75" x14ac:dyDescent="0.4">
      <c r="A55" s="18">
        <v>52</v>
      </c>
      <c r="B55" s="27">
        <v>45400</v>
      </c>
      <c r="C55" s="18" t="s">
        <v>24</v>
      </c>
      <c r="D55" s="28">
        <v>30955</v>
      </c>
      <c r="E55" s="1">
        <v>302</v>
      </c>
      <c r="F55" s="1" t="s">
        <v>35</v>
      </c>
      <c r="G55" s="18">
        <v>1</v>
      </c>
    </row>
    <row r="56" spans="1:7" ht="18.75" x14ac:dyDescent="0.4">
      <c r="A56" s="18">
        <v>53</v>
      </c>
      <c r="B56" s="27">
        <v>45400</v>
      </c>
      <c r="C56" s="18" t="s">
        <v>24</v>
      </c>
      <c r="D56" s="28">
        <v>33879</v>
      </c>
      <c r="E56" s="1">
        <v>303</v>
      </c>
      <c r="F56" s="1" t="s">
        <v>37</v>
      </c>
      <c r="G56" s="18">
        <v>2</v>
      </c>
    </row>
    <row r="57" spans="1:7" ht="18.75" x14ac:dyDescent="0.4">
      <c r="A57" s="18">
        <v>54</v>
      </c>
      <c r="B57" s="27">
        <v>45401</v>
      </c>
      <c r="C57" s="18" t="s">
        <v>23</v>
      </c>
      <c r="D57" s="28">
        <v>27695</v>
      </c>
      <c r="E57" s="1">
        <v>304</v>
      </c>
      <c r="F57" s="1" t="s">
        <v>33</v>
      </c>
      <c r="G57" s="18">
        <v>3</v>
      </c>
    </row>
    <row r="58" spans="1:7" ht="18.75" x14ac:dyDescent="0.4">
      <c r="A58" s="18">
        <v>55</v>
      </c>
      <c r="B58" s="27">
        <v>45401</v>
      </c>
      <c r="C58" s="18" t="s">
        <v>24</v>
      </c>
      <c r="D58" s="28">
        <v>25531</v>
      </c>
      <c r="E58" s="1">
        <v>305</v>
      </c>
      <c r="F58" s="1" t="s">
        <v>38</v>
      </c>
      <c r="G58" s="18">
        <v>3</v>
      </c>
    </row>
    <row r="59" spans="1:7" ht="18.75" x14ac:dyDescent="0.4">
      <c r="A59" s="18">
        <v>56</v>
      </c>
      <c r="B59" s="27">
        <v>45401</v>
      </c>
      <c r="C59" s="18" t="s">
        <v>23</v>
      </c>
      <c r="D59" s="28">
        <v>25895</v>
      </c>
      <c r="E59" s="1">
        <v>301</v>
      </c>
      <c r="F59" s="1" t="s">
        <v>39</v>
      </c>
      <c r="G59" s="18">
        <v>3</v>
      </c>
    </row>
    <row r="60" spans="1:7" ht="18.75" x14ac:dyDescent="0.4">
      <c r="A60" s="18">
        <v>57</v>
      </c>
      <c r="B60" s="27">
        <v>45431</v>
      </c>
      <c r="C60" s="18" t="s">
        <v>23</v>
      </c>
      <c r="D60" s="28">
        <v>30591</v>
      </c>
      <c r="E60" s="1">
        <v>302</v>
      </c>
      <c r="F60" s="1" t="s">
        <v>40</v>
      </c>
      <c r="G60" s="18">
        <v>1</v>
      </c>
    </row>
    <row r="61" spans="1:7" ht="18.75" x14ac:dyDescent="0.4">
      <c r="A61" s="18">
        <v>58</v>
      </c>
      <c r="B61" s="27">
        <v>45432</v>
      </c>
      <c r="C61" s="18" t="s">
        <v>23</v>
      </c>
      <c r="D61" s="28">
        <v>33117</v>
      </c>
      <c r="E61" s="1">
        <v>301</v>
      </c>
      <c r="F61" s="1" t="s">
        <v>41</v>
      </c>
      <c r="G61" s="18">
        <v>3</v>
      </c>
    </row>
    <row r="62" spans="1:7" ht="18.75" x14ac:dyDescent="0.4">
      <c r="A62" s="18">
        <v>59</v>
      </c>
      <c r="B62" s="27">
        <v>45432</v>
      </c>
      <c r="C62" s="18" t="s">
        <v>24</v>
      </c>
      <c r="D62" s="28">
        <v>24438</v>
      </c>
      <c r="E62" s="1">
        <v>302</v>
      </c>
      <c r="F62" s="1" t="s">
        <v>37</v>
      </c>
      <c r="G62" s="18">
        <v>3</v>
      </c>
    </row>
    <row r="63" spans="1:7" ht="18.75" x14ac:dyDescent="0.4">
      <c r="A63" s="18">
        <v>60</v>
      </c>
      <c r="B63" s="27">
        <v>45432</v>
      </c>
      <c r="C63" s="18" t="s">
        <v>23</v>
      </c>
      <c r="D63" s="28">
        <v>33482</v>
      </c>
      <c r="E63" s="1">
        <v>303</v>
      </c>
      <c r="F63" s="1" t="s">
        <v>33</v>
      </c>
      <c r="G63" s="18">
        <v>3</v>
      </c>
    </row>
    <row r="64" spans="1:7" ht="18.75" x14ac:dyDescent="0.4">
      <c r="A64" s="18">
        <v>61</v>
      </c>
      <c r="B64" s="27">
        <v>45432</v>
      </c>
      <c r="C64" s="18" t="s">
        <v>24</v>
      </c>
      <c r="D64" s="28">
        <v>33505</v>
      </c>
      <c r="E64" s="1">
        <v>304</v>
      </c>
      <c r="F64" s="1" t="s">
        <v>38</v>
      </c>
      <c r="G64" s="18">
        <v>3</v>
      </c>
    </row>
    <row r="65" spans="1:7" ht="18.75" x14ac:dyDescent="0.4">
      <c r="A65" s="18">
        <v>62</v>
      </c>
      <c r="B65" s="27">
        <v>45433</v>
      </c>
      <c r="C65" s="18" t="s">
        <v>24</v>
      </c>
      <c r="D65" s="28">
        <v>29828</v>
      </c>
      <c r="E65" s="1">
        <v>301</v>
      </c>
      <c r="F65" s="1" t="s">
        <v>39</v>
      </c>
      <c r="G65" s="18">
        <v>1</v>
      </c>
    </row>
    <row r="66" spans="1:7" ht="18.75" x14ac:dyDescent="0.4">
      <c r="A66" s="18">
        <v>63</v>
      </c>
      <c r="B66" s="27">
        <v>45433</v>
      </c>
      <c r="C66" s="18" t="s">
        <v>23</v>
      </c>
      <c r="D66" s="28">
        <v>33879</v>
      </c>
      <c r="E66" s="1">
        <v>302</v>
      </c>
      <c r="F66" s="1" t="s">
        <v>40</v>
      </c>
      <c r="G66" s="18">
        <v>2</v>
      </c>
    </row>
    <row r="67" spans="1:7" ht="18.75" x14ac:dyDescent="0.4">
      <c r="A67" s="18">
        <v>64</v>
      </c>
      <c r="B67" s="27">
        <v>45434</v>
      </c>
      <c r="C67" s="18" t="s">
        <v>24</v>
      </c>
      <c r="D67" s="28">
        <v>30591</v>
      </c>
      <c r="E67" s="1">
        <v>301</v>
      </c>
      <c r="F67" s="1" t="s">
        <v>41</v>
      </c>
      <c r="G67" s="18">
        <v>2</v>
      </c>
    </row>
    <row r="68" spans="1:7" ht="18.75" x14ac:dyDescent="0.4">
      <c r="A68" s="18">
        <v>65</v>
      </c>
      <c r="B68" s="27">
        <v>45434</v>
      </c>
      <c r="C68" s="18" t="s">
        <v>24</v>
      </c>
      <c r="D68" s="28">
        <v>39109</v>
      </c>
      <c r="E68" s="1">
        <v>302</v>
      </c>
      <c r="F68" s="1" t="s">
        <v>33</v>
      </c>
      <c r="G68" s="18">
        <v>2</v>
      </c>
    </row>
    <row r="69" spans="1:7" ht="18.75" x14ac:dyDescent="0.4">
      <c r="A69" s="18">
        <v>66</v>
      </c>
      <c r="B69" s="27">
        <v>45434</v>
      </c>
      <c r="C69" s="18" t="s">
        <v>23</v>
      </c>
      <c r="D69" s="28">
        <v>31098</v>
      </c>
      <c r="E69" s="1">
        <v>303</v>
      </c>
      <c r="F69" s="1" t="s">
        <v>38</v>
      </c>
      <c r="G69" s="18">
        <v>3</v>
      </c>
    </row>
    <row r="70" spans="1:7" ht="18.75" x14ac:dyDescent="0.4">
      <c r="A70" s="18">
        <v>67</v>
      </c>
      <c r="B70" s="27">
        <v>45434</v>
      </c>
      <c r="C70" s="18" t="s">
        <v>24</v>
      </c>
      <c r="D70" s="28">
        <v>16473</v>
      </c>
      <c r="E70" s="1">
        <v>301</v>
      </c>
      <c r="F70" s="1" t="s">
        <v>39</v>
      </c>
      <c r="G70" s="18">
        <v>1</v>
      </c>
    </row>
    <row r="71" spans="1:7" ht="18.75" x14ac:dyDescent="0.4">
      <c r="A71" s="18">
        <v>68</v>
      </c>
      <c r="B71" s="27">
        <v>45455</v>
      </c>
      <c r="C71" s="18" t="s">
        <v>24</v>
      </c>
      <c r="D71" s="28">
        <v>16101</v>
      </c>
      <c r="E71" s="1">
        <v>302</v>
      </c>
      <c r="F71" s="1" t="s">
        <v>40</v>
      </c>
      <c r="G71" s="18">
        <v>3</v>
      </c>
    </row>
    <row r="72" spans="1:7" ht="18.75" x14ac:dyDescent="0.4">
      <c r="A72" s="18">
        <v>69</v>
      </c>
      <c r="B72" s="27">
        <v>45455</v>
      </c>
      <c r="C72" s="18" t="s">
        <v>23</v>
      </c>
      <c r="D72" s="28">
        <v>21544</v>
      </c>
      <c r="E72" s="1">
        <v>301</v>
      </c>
      <c r="F72" s="1" t="s">
        <v>41</v>
      </c>
      <c r="G72" s="18">
        <v>3</v>
      </c>
    </row>
    <row r="73" spans="1:7" ht="18.75" x14ac:dyDescent="0.4">
      <c r="A73" s="18">
        <v>70</v>
      </c>
      <c r="B73" s="27">
        <v>45456</v>
      </c>
      <c r="C73" s="18" t="s">
        <v>24</v>
      </c>
      <c r="D73" s="28">
        <v>26967</v>
      </c>
      <c r="E73" s="1">
        <v>302</v>
      </c>
      <c r="F73" s="1" t="s">
        <v>35</v>
      </c>
      <c r="G73" s="18">
        <v>3</v>
      </c>
    </row>
    <row r="74" spans="1:7" ht="18.75" x14ac:dyDescent="0.4">
      <c r="A74" s="18">
        <v>71</v>
      </c>
      <c r="B74" s="27">
        <v>45457</v>
      </c>
      <c r="C74" s="18" t="s">
        <v>24</v>
      </c>
      <c r="D74" s="28">
        <v>28059</v>
      </c>
      <c r="E74" s="1">
        <v>303</v>
      </c>
      <c r="F74" s="1" t="s">
        <v>37</v>
      </c>
      <c r="G74" s="18">
        <v>3</v>
      </c>
    </row>
    <row r="75" spans="1:7" ht="18.75" x14ac:dyDescent="0.4">
      <c r="A75" s="18">
        <v>72</v>
      </c>
      <c r="B75" s="27">
        <v>45457</v>
      </c>
      <c r="C75" s="18" t="s">
        <v>23</v>
      </c>
      <c r="D75" s="28">
        <v>31319</v>
      </c>
      <c r="E75" s="1">
        <v>304</v>
      </c>
      <c r="F75" s="1" t="s">
        <v>41</v>
      </c>
      <c r="G75" s="18">
        <v>3</v>
      </c>
    </row>
    <row r="76" spans="1:7" ht="18.75" x14ac:dyDescent="0.4">
      <c r="A76" s="18">
        <v>73</v>
      </c>
      <c r="B76" s="27">
        <v>45457</v>
      </c>
      <c r="C76" s="18" t="s">
        <v>24</v>
      </c>
      <c r="D76" s="28">
        <v>31319</v>
      </c>
      <c r="E76" s="1">
        <v>305</v>
      </c>
      <c r="F76" s="1" t="s">
        <v>35</v>
      </c>
      <c r="G76" s="18">
        <v>1</v>
      </c>
    </row>
    <row r="77" spans="1:7" ht="18.75" x14ac:dyDescent="0.4">
      <c r="A77" s="18">
        <v>74</v>
      </c>
      <c r="B77" s="27">
        <v>45457</v>
      </c>
      <c r="C77" s="18" t="s">
        <v>23</v>
      </c>
      <c r="D77" s="28">
        <v>23709</v>
      </c>
      <c r="E77" s="1">
        <v>301</v>
      </c>
      <c r="F77" s="1" t="s">
        <v>37</v>
      </c>
      <c r="G77" s="18">
        <v>2</v>
      </c>
    </row>
    <row r="78" spans="1:7" ht="18.75" x14ac:dyDescent="0.4">
      <c r="A78" s="18">
        <v>75</v>
      </c>
      <c r="B78" s="27">
        <v>45458</v>
      </c>
      <c r="C78" s="18" t="s">
        <v>23</v>
      </c>
      <c r="D78" s="28">
        <v>24438</v>
      </c>
      <c r="E78" s="1">
        <v>302</v>
      </c>
      <c r="F78" s="1" t="s">
        <v>33</v>
      </c>
      <c r="G78" s="18">
        <v>1</v>
      </c>
    </row>
    <row r="79" spans="1:7" ht="18.75" x14ac:dyDescent="0.4">
      <c r="A79" s="18">
        <v>76</v>
      </c>
      <c r="B79" s="27">
        <v>45458</v>
      </c>
      <c r="C79" s="18" t="s">
        <v>24</v>
      </c>
      <c r="D79" s="28">
        <v>27695</v>
      </c>
      <c r="E79" s="1">
        <v>303</v>
      </c>
      <c r="F79" s="1" t="s">
        <v>38</v>
      </c>
      <c r="G79" s="18">
        <v>3</v>
      </c>
    </row>
    <row r="80" spans="1:7" ht="18.75" x14ac:dyDescent="0.4">
      <c r="A80" s="18">
        <v>77</v>
      </c>
      <c r="B80" s="27">
        <v>45459</v>
      </c>
      <c r="C80" s="18" t="s">
        <v>23</v>
      </c>
      <c r="D80" s="28">
        <v>19389</v>
      </c>
      <c r="E80" s="1">
        <v>304</v>
      </c>
      <c r="F80" s="1" t="s">
        <v>39</v>
      </c>
      <c r="G80" s="18">
        <v>3</v>
      </c>
    </row>
    <row r="81" spans="1:7" ht="18.75" x14ac:dyDescent="0.4">
      <c r="A81" s="18">
        <v>78</v>
      </c>
      <c r="B81" s="27">
        <v>45459</v>
      </c>
      <c r="C81" s="18" t="s">
        <v>24</v>
      </c>
      <c r="D81" s="28">
        <v>25531</v>
      </c>
      <c r="E81" s="1">
        <v>305</v>
      </c>
      <c r="F81" s="1" t="s">
        <v>40</v>
      </c>
      <c r="G81" s="18">
        <v>3</v>
      </c>
    </row>
    <row r="82" spans="1:7" ht="18.75" x14ac:dyDescent="0.4">
      <c r="A82" s="18">
        <v>79</v>
      </c>
      <c r="B82" s="27">
        <v>45460</v>
      </c>
      <c r="C82" s="18" t="s">
        <v>23</v>
      </c>
      <c r="D82" s="28">
        <v>20451</v>
      </c>
      <c r="E82" s="1">
        <v>301</v>
      </c>
      <c r="F82" s="1" t="s">
        <v>41</v>
      </c>
      <c r="G82" s="18">
        <v>3</v>
      </c>
    </row>
    <row r="83" spans="1:7" ht="18.75" x14ac:dyDescent="0.4">
      <c r="A83" s="18">
        <v>80</v>
      </c>
      <c r="B83" s="27">
        <v>45460</v>
      </c>
      <c r="C83" s="18" t="s">
        <v>23</v>
      </c>
      <c r="D83" s="28">
        <v>26696</v>
      </c>
      <c r="E83" s="1">
        <v>302</v>
      </c>
      <c r="F83" s="1" t="s">
        <v>37</v>
      </c>
      <c r="G83" s="18">
        <v>1</v>
      </c>
    </row>
    <row r="84" spans="1:7" ht="18.75" x14ac:dyDescent="0.4">
      <c r="A84" s="18">
        <v>81</v>
      </c>
      <c r="B84" s="27">
        <v>45460</v>
      </c>
      <c r="C84" s="18" t="s">
        <v>24</v>
      </c>
      <c r="D84" s="28">
        <v>37255</v>
      </c>
      <c r="E84" s="1">
        <v>303</v>
      </c>
      <c r="F84" s="1" t="s">
        <v>33</v>
      </c>
      <c r="G84" s="18">
        <v>3</v>
      </c>
    </row>
    <row r="85" spans="1:7" ht="18.75" x14ac:dyDescent="0.4">
      <c r="A85" s="18">
        <v>82</v>
      </c>
      <c r="B85" s="27">
        <v>45460</v>
      </c>
      <c r="C85" s="18" t="s">
        <v>24</v>
      </c>
      <c r="D85" s="28">
        <v>31684</v>
      </c>
      <c r="E85" s="1">
        <v>302</v>
      </c>
      <c r="F85" s="1" t="s">
        <v>38</v>
      </c>
      <c r="G85" s="18">
        <v>3</v>
      </c>
    </row>
    <row r="86" spans="1:7" ht="18.75" x14ac:dyDescent="0.4">
      <c r="A86" s="18">
        <v>83</v>
      </c>
      <c r="B86" s="27">
        <v>45460</v>
      </c>
      <c r="C86" s="18" t="s">
        <v>24</v>
      </c>
      <c r="D86" s="28">
        <v>17558</v>
      </c>
      <c r="E86" s="1">
        <v>303</v>
      </c>
      <c r="F86" s="1" t="s">
        <v>39</v>
      </c>
      <c r="G86" s="18">
        <v>3</v>
      </c>
    </row>
    <row r="87" spans="1:7" ht="18.75" x14ac:dyDescent="0.4">
      <c r="A87" s="18">
        <v>84</v>
      </c>
      <c r="B87" s="27">
        <v>45461</v>
      </c>
      <c r="C87" s="18" t="s">
        <v>24</v>
      </c>
      <c r="D87" s="28">
        <v>28788</v>
      </c>
      <c r="E87" s="1">
        <v>304</v>
      </c>
      <c r="F87" s="1" t="s">
        <v>40</v>
      </c>
      <c r="G87" s="18">
        <v>3</v>
      </c>
    </row>
    <row r="88" spans="1:7" ht="18.75" x14ac:dyDescent="0.4">
      <c r="A88" s="18">
        <v>85</v>
      </c>
      <c r="B88" s="27">
        <v>45461</v>
      </c>
      <c r="C88" s="18" t="s">
        <v>23</v>
      </c>
      <c r="D88" s="28">
        <v>25895</v>
      </c>
      <c r="E88" s="1">
        <v>305</v>
      </c>
      <c r="F88" s="1" t="s">
        <v>41</v>
      </c>
      <c r="G88" s="18">
        <v>3</v>
      </c>
    </row>
    <row r="89" spans="1:7" ht="18.75" x14ac:dyDescent="0.4">
      <c r="A89" s="18">
        <v>86</v>
      </c>
      <c r="B89" s="27">
        <v>45461</v>
      </c>
      <c r="C89" s="18" t="s">
        <v>24</v>
      </c>
      <c r="D89" s="28">
        <v>21908</v>
      </c>
      <c r="E89" s="1">
        <v>301</v>
      </c>
      <c r="F89" s="1" t="s">
        <v>35</v>
      </c>
      <c r="G89" s="18">
        <v>3</v>
      </c>
    </row>
    <row r="90" spans="1:7" ht="18.75" x14ac:dyDescent="0.4">
      <c r="A90" s="18">
        <v>87</v>
      </c>
      <c r="B90" s="27">
        <v>45461</v>
      </c>
      <c r="C90" s="18" t="s">
        <v>23</v>
      </c>
      <c r="D90" s="28">
        <v>31319</v>
      </c>
      <c r="E90" s="1">
        <v>302</v>
      </c>
      <c r="F90" s="1" t="s">
        <v>37</v>
      </c>
      <c r="G90" s="18">
        <v>1</v>
      </c>
    </row>
    <row r="91" spans="1:7" ht="18.75" x14ac:dyDescent="0.4">
      <c r="A91" s="18">
        <v>88</v>
      </c>
      <c r="B91" s="27">
        <v>45461</v>
      </c>
      <c r="C91" s="18" t="s">
        <v>24</v>
      </c>
      <c r="D91" s="28">
        <v>33141</v>
      </c>
      <c r="E91" s="1">
        <v>304</v>
      </c>
      <c r="F91" s="1" t="s">
        <v>41</v>
      </c>
      <c r="G91" s="18">
        <v>3</v>
      </c>
    </row>
    <row r="92" spans="1:7" ht="18.75" x14ac:dyDescent="0.4">
      <c r="A92" s="18">
        <v>89</v>
      </c>
      <c r="B92" s="27">
        <v>45461</v>
      </c>
      <c r="C92" s="18" t="s">
        <v>24</v>
      </c>
      <c r="D92" s="28">
        <v>22272</v>
      </c>
      <c r="E92" s="1">
        <v>305</v>
      </c>
      <c r="F92" s="1" t="s">
        <v>35</v>
      </c>
      <c r="G92" s="18">
        <v>1</v>
      </c>
    </row>
    <row r="93" spans="1:7" ht="18.75" x14ac:dyDescent="0.4">
      <c r="A93" s="18">
        <v>90</v>
      </c>
      <c r="B93" s="27">
        <v>45462</v>
      </c>
      <c r="C93" s="18" t="s">
        <v>24</v>
      </c>
      <c r="D93" s="28">
        <v>33322</v>
      </c>
      <c r="E93" s="1">
        <v>301</v>
      </c>
      <c r="F93" s="1" t="s">
        <v>37</v>
      </c>
      <c r="G93" s="18">
        <v>2</v>
      </c>
    </row>
    <row r="94" spans="1:7" ht="18.75" x14ac:dyDescent="0.4">
      <c r="A94" s="18">
        <v>91</v>
      </c>
      <c r="B94" s="27">
        <v>45462</v>
      </c>
      <c r="C94" s="18" t="s">
        <v>23</v>
      </c>
      <c r="D94" s="28">
        <v>29881</v>
      </c>
      <c r="E94" s="1">
        <v>302</v>
      </c>
      <c r="F94" s="1" t="s">
        <v>33</v>
      </c>
      <c r="G94" s="18">
        <v>1</v>
      </c>
    </row>
    <row r="95" spans="1:7" ht="18.75" x14ac:dyDescent="0.4">
      <c r="A95" s="18">
        <v>92</v>
      </c>
      <c r="B95" s="27">
        <v>45462</v>
      </c>
      <c r="C95" s="18" t="s">
        <v>24</v>
      </c>
      <c r="D95" s="28">
        <v>25531</v>
      </c>
      <c r="E95" s="1">
        <v>303</v>
      </c>
      <c r="F95" s="1" t="s">
        <v>41</v>
      </c>
      <c r="G95" s="18">
        <v>2</v>
      </c>
    </row>
    <row r="96" spans="1:7" ht="18.75" x14ac:dyDescent="0.4">
      <c r="A96" s="18">
        <v>93</v>
      </c>
      <c r="B96" s="27">
        <v>45462</v>
      </c>
      <c r="C96" s="18" t="s">
        <v>23</v>
      </c>
      <c r="D96" s="28">
        <v>37644</v>
      </c>
      <c r="E96" s="1">
        <v>305</v>
      </c>
      <c r="F96" s="1" t="s">
        <v>35</v>
      </c>
      <c r="G96" s="18">
        <v>1</v>
      </c>
    </row>
    <row r="97" spans="1:7" ht="18.75" x14ac:dyDescent="0.4">
      <c r="A97" s="18">
        <v>94</v>
      </c>
      <c r="B97" s="27">
        <v>45462</v>
      </c>
      <c r="C97" s="18" t="s">
        <v>24</v>
      </c>
      <c r="D97" s="28">
        <v>33141</v>
      </c>
      <c r="E97" s="1">
        <v>301</v>
      </c>
      <c r="F97" s="1" t="s">
        <v>37</v>
      </c>
      <c r="G97" s="18">
        <v>1</v>
      </c>
    </row>
    <row r="98" spans="1:7" ht="18.75" x14ac:dyDescent="0.4">
      <c r="A98" s="18">
        <v>95</v>
      </c>
      <c r="B98" s="27">
        <v>45462</v>
      </c>
      <c r="C98" s="18" t="s">
        <v>23</v>
      </c>
      <c r="D98" s="28">
        <v>17922</v>
      </c>
      <c r="E98" s="1">
        <v>302</v>
      </c>
      <c r="F98" s="1" t="s">
        <v>41</v>
      </c>
      <c r="G98" s="18">
        <v>1</v>
      </c>
    </row>
    <row r="99" spans="1:7" ht="18.75" x14ac:dyDescent="0.4">
      <c r="A99" s="18">
        <v>96</v>
      </c>
      <c r="B99" s="27">
        <v>45463</v>
      </c>
      <c r="C99" s="18" t="s">
        <v>23</v>
      </c>
      <c r="D99" s="28">
        <v>25531</v>
      </c>
      <c r="E99" s="1">
        <v>304</v>
      </c>
      <c r="F99" s="1" t="s">
        <v>35</v>
      </c>
      <c r="G99" s="18">
        <v>2</v>
      </c>
    </row>
    <row r="100" spans="1:7" ht="18.75" x14ac:dyDescent="0.4">
      <c r="A100" s="18">
        <v>97</v>
      </c>
      <c r="B100" s="27">
        <v>45463</v>
      </c>
      <c r="C100" s="18" t="s">
        <v>24</v>
      </c>
      <c r="D100" s="28">
        <v>29516</v>
      </c>
      <c r="E100" s="1">
        <v>305</v>
      </c>
      <c r="F100" s="1" t="s">
        <v>37</v>
      </c>
      <c r="G100" s="18">
        <v>1</v>
      </c>
    </row>
    <row r="101" spans="1:7" ht="18.75" x14ac:dyDescent="0.4">
      <c r="A101" s="18">
        <v>98</v>
      </c>
      <c r="B101" s="27">
        <v>45489</v>
      </c>
      <c r="C101" s="18" t="s">
        <v>23</v>
      </c>
      <c r="D101" s="28">
        <v>24438</v>
      </c>
      <c r="E101" s="1">
        <v>301</v>
      </c>
      <c r="F101" s="1" t="s">
        <v>33</v>
      </c>
      <c r="G101" s="18">
        <v>1</v>
      </c>
    </row>
    <row r="102" spans="1:7" ht="18.75" x14ac:dyDescent="0.4">
      <c r="A102" s="18">
        <v>99</v>
      </c>
      <c r="B102" s="27">
        <v>45489</v>
      </c>
      <c r="C102" s="18" t="s">
        <v>23</v>
      </c>
      <c r="D102" s="28">
        <v>32533</v>
      </c>
      <c r="E102" s="1">
        <v>302</v>
      </c>
      <c r="F102" s="1" t="s">
        <v>38</v>
      </c>
      <c r="G102" s="18">
        <v>1</v>
      </c>
    </row>
    <row r="103" spans="1:7" ht="18.75" x14ac:dyDescent="0.4">
      <c r="A103" s="18">
        <v>100</v>
      </c>
      <c r="B103" s="27">
        <v>45489</v>
      </c>
      <c r="C103" s="18" t="s">
        <v>24</v>
      </c>
      <c r="D103" s="28">
        <v>35606</v>
      </c>
      <c r="E103" s="1">
        <v>305</v>
      </c>
      <c r="F103" s="1" t="s">
        <v>39</v>
      </c>
      <c r="G103" s="18">
        <v>1</v>
      </c>
    </row>
    <row r="104" spans="1:7" ht="18.75" x14ac:dyDescent="0.4">
      <c r="A104" s="18">
        <v>101</v>
      </c>
      <c r="B104" s="27">
        <v>45489</v>
      </c>
      <c r="C104" s="18" t="s">
        <v>24</v>
      </c>
      <c r="D104" s="28">
        <v>29152</v>
      </c>
      <c r="E104" s="1">
        <v>301</v>
      </c>
      <c r="F104" s="1" t="s">
        <v>40</v>
      </c>
      <c r="G104" s="18">
        <v>3</v>
      </c>
    </row>
    <row r="105" spans="1:7" ht="18.75" x14ac:dyDescent="0.4">
      <c r="A105" s="18">
        <v>102</v>
      </c>
      <c r="B105" s="27">
        <v>45489</v>
      </c>
      <c r="C105" s="18" t="s">
        <v>23</v>
      </c>
      <c r="D105" s="28">
        <v>21908</v>
      </c>
      <c r="E105" s="1">
        <v>302</v>
      </c>
      <c r="F105" s="1" t="s">
        <v>41</v>
      </c>
      <c r="G105" s="18">
        <v>3</v>
      </c>
    </row>
    <row r="106" spans="1:7" ht="18.75" x14ac:dyDescent="0.4">
      <c r="A106" s="18">
        <v>103</v>
      </c>
      <c r="B106" s="27">
        <v>45490</v>
      </c>
      <c r="C106" s="18" t="s">
        <v>23</v>
      </c>
      <c r="D106" s="28">
        <v>27331</v>
      </c>
      <c r="E106" s="1">
        <v>302</v>
      </c>
      <c r="F106" s="1" t="s">
        <v>40</v>
      </c>
      <c r="G106" s="18">
        <v>3</v>
      </c>
    </row>
    <row r="107" spans="1:7" ht="18.75" x14ac:dyDescent="0.4">
      <c r="A107" s="18">
        <v>104</v>
      </c>
      <c r="B107" s="27">
        <v>45491</v>
      </c>
      <c r="C107" s="18" t="s">
        <v>24</v>
      </c>
      <c r="D107" s="28">
        <v>28788</v>
      </c>
      <c r="E107" s="1">
        <v>301</v>
      </c>
      <c r="F107" s="1" t="s">
        <v>41</v>
      </c>
      <c r="G107" s="18">
        <v>2</v>
      </c>
    </row>
    <row r="108" spans="1:7" ht="18.75" x14ac:dyDescent="0.4">
      <c r="A108" s="18">
        <v>105</v>
      </c>
      <c r="B108" s="27">
        <v>45491</v>
      </c>
      <c r="C108" s="18" t="s">
        <v>23</v>
      </c>
      <c r="D108" s="28">
        <v>32776</v>
      </c>
      <c r="E108" s="1">
        <v>302</v>
      </c>
      <c r="F108" s="1" t="s">
        <v>33</v>
      </c>
      <c r="G108" s="18">
        <v>3</v>
      </c>
    </row>
    <row r="109" spans="1:7" ht="18.75" x14ac:dyDescent="0.4">
      <c r="A109" s="18">
        <v>106</v>
      </c>
      <c r="B109" s="27">
        <v>45491</v>
      </c>
      <c r="C109" s="18" t="s">
        <v>23</v>
      </c>
      <c r="D109" s="28">
        <v>32048</v>
      </c>
      <c r="E109" s="1">
        <v>303</v>
      </c>
      <c r="F109" s="1" t="s">
        <v>38</v>
      </c>
      <c r="G109" s="18">
        <v>3</v>
      </c>
    </row>
    <row r="110" spans="1:7" ht="18.75" x14ac:dyDescent="0.4">
      <c r="A110" s="18">
        <v>107</v>
      </c>
      <c r="B110" s="27">
        <v>45491</v>
      </c>
      <c r="C110" s="18" t="s">
        <v>23</v>
      </c>
      <c r="D110" s="28">
        <v>27331</v>
      </c>
      <c r="E110" s="1">
        <v>301</v>
      </c>
      <c r="F110" s="1" t="s">
        <v>39</v>
      </c>
      <c r="G110" s="18">
        <v>3</v>
      </c>
    </row>
    <row r="111" spans="1:7" ht="18.75" x14ac:dyDescent="0.4">
      <c r="A111" s="18">
        <v>108</v>
      </c>
      <c r="B111" s="27">
        <v>45491</v>
      </c>
      <c r="C111" s="18" t="s">
        <v>24</v>
      </c>
      <c r="D111" s="28">
        <v>29881</v>
      </c>
      <c r="E111" s="1">
        <v>302</v>
      </c>
      <c r="F111" s="1" t="s">
        <v>40</v>
      </c>
      <c r="G111" s="18">
        <v>1</v>
      </c>
    </row>
    <row r="112" spans="1:7" ht="18.75" x14ac:dyDescent="0.4">
      <c r="A112" s="18">
        <v>109</v>
      </c>
      <c r="B112" s="27">
        <v>45491</v>
      </c>
      <c r="C112" s="18" t="s">
        <v>23</v>
      </c>
      <c r="D112" s="28">
        <v>32048</v>
      </c>
      <c r="E112" s="1">
        <v>301</v>
      </c>
      <c r="F112" s="1" t="s">
        <v>41</v>
      </c>
      <c r="G112" s="18">
        <v>3</v>
      </c>
    </row>
    <row r="113" spans="1:7" ht="18.75" x14ac:dyDescent="0.4">
      <c r="A113" s="18">
        <v>110</v>
      </c>
      <c r="B113" s="27">
        <v>45492</v>
      </c>
      <c r="C113" s="18" t="s">
        <v>23</v>
      </c>
      <c r="D113" s="28">
        <v>26259</v>
      </c>
      <c r="E113" s="1">
        <v>302</v>
      </c>
      <c r="F113" s="1" t="s">
        <v>35</v>
      </c>
      <c r="G113" s="18">
        <v>3</v>
      </c>
    </row>
    <row r="114" spans="1:7" ht="18.75" x14ac:dyDescent="0.4">
      <c r="A114" s="18">
        <v>111</v>
      </c>
      <c r="B114" s="27">
        <v>45492</v>
      </c>
      <c r="C114" s="18" t="s">
        <v>23</v>
      </c>
      <c r="D114" s="28">
        <v>28788</v>
      </c>
      <c r="E114" s="1">
        <v>303</v>
      </c>
      <c r="F114" s="1" t="s">
        <v>37</v>
      </c>
      <c r="G114" s="18">
        <v>1</v>
      </c>
    </row>
    <row r="115" spans="1:7" ht="18.75" x14ac:dyDescent="0.4">
      <c r="A115" s="18">
        <v>112</v>
      </c>
      <c r="B115" s="27">
        <v>45492</v>
      </c>
      <c r="C115" s="18" t="s">
        <v>23</v>
      </c>
      <c r="D115" s="28">
        <v>26259</v>
      </c>
      <c r="E115" s="1">
        <v>304</v>
      </c>
      <c r="F115" s="1" t="s">
        <v>41</v>
      </c>
      <c r="G115" s="18">
        <v>1</v>
      </c>
    </row>
    <row r="116" spans="1:7" ht="18.75" x14ac:dyDescent="0.4">
      <c r="A116" s="18">
        <v>113</v>
      </c>
      <c r="B116" s="27">
        <v>45492</v>
      </c>
      <c r="C116" s="18" t="s">
        <v>24</v>
      </c>
      <c r="D116" s="28">
        <v>26967</v>
      </c>
      <c r="E116" s="1">
        <v>305</v>
      </c>
      <c r="F116" s="1" t="s">
        <v>35</v>
      </c>
      <c r="G116" s="18">
        <v>3</v>
      </c>
    </row>
    <row r="117" spans="1:7" ht="18.75" x14ac:dyDescent="0.4">
      <c r="A117" s="18">
        <v>114</v>
      </c>
      <c r="B117" s="27">
        <v>45493</v>
      </c>
      <c r="C117" s="18" t="s">
        <v>23</v>
      </c>
      <c r="D117" s="28">
        <v>30914</v>
      </c>
      <c r="E117" s="1">
        <v>301</v>
      </c>
      <c r="F117" s="1" t="s">
        <v>37</v>
      </c>
      <c r="G117" s="18">
        <v>3</v>
      </c>
    </row>
    <row r="118" spans="1:7" ht="18.75" x14ac:dyDescent="0.4">
      <c r="A118" s="18">
        <v>115</v>
      </c>
      <c r="B118" s="27">
        <v>45493</v>
      </c>
      <c r="C118" s="18" t="s">
        <v>23</v>
      </c>
      <c r="D118" s="28">
        <v>28788</v>
      </c>
      <c r="E118" s="1">
        <v>302</v>
      </c>
      <c r="F118" s="1" t="s">
        <v>33</v>
      </c>
      <c r="G118" s="18">
        <v>3</v>
      </c>
    </row>
    <row r="119" spans="1:7" ht="18.75" x14ac:dyDescent="0.4">
      <c r="A119" s="18">
        <v>116</v>
      </c>
      <c r="B119" s="27">
        <v>45493</v>
      </c>
      <c r="C119" s="18" t="s">
        <v>24</v>
      </c>
      <c r="D119" s="28">
        <v>30591</v>
      </c>
      <c r="E119" s="1">
        <v>303</v>
      </c>
      <c r="F119" s="1" t="s">
        <v>38</v>
      </c>
      <c r="G119" s="18">
        <v>1</v>
      </c>
    </row>
    <row r="120" spans="1:7" ht="18.75" x14ac:dyDescent="0.4">
      <c r="A120" s="18">
        <v>117</v>
      </c>
      <c r="B120" s="27">
        <v>45493</v>
      </c>
      <c r="C120" s="18" t="s">
        <v>24</v>
      </c>
      <c r="D120" s="28">
        <v>26967</v>
      </c>
      <c r="E120" s="1">
        <v>304</v>
      </c>
      <c r="F120" s="1" t="s">
        <v>39</v>
      </c>
      <c r="G120" s="18">
        <v>3</v>
      </c>
    </row>
    <row r="121" spans="1:7" ht="18.75" x14ac:dyDescent="0.4">
      <c r="A121" s="18">
        <v>118</v>
      </c>
      <c r="B121" s="27">
        <v>45494</v>
      </c>
      <c r="C121" s="18" t="s">
        <v>24</v>
      </c>
      <c r="D121" s="28">
        <v>30255</v>
      </c>
      <c r="E121" s="1">
        <v>305</v>
      </c>
      <c r="F121" s="1" t="s">
        <v>40</v>
      </c>
      <c r="G121" s="18">
        <v>3</v>
      </c>
    </row>
    <row r="122" spans="1:7" ht="18.75" x14ac:dyDescent="0.4">
      <c r="A122" s="18">
        <v>119</v>
      </c>
      <c r="B122" s="27">
        <v>45494</v>
      </c>
      <c r="C122" s="18" t="s">
        <v>23</v>
      </c>
      <c r="D122" s="28">
        <v>25895</v>
      </c>
      <c r="E122" s="1">
        <v>301</v>
      </c>
      <c r="F122" s="1" t="s">
        <v>41</v>
      </c>
      <c r="G122" s="18">
        <v>3</v>
      </c>
    </row>
    <row r="123" spans="1:7" ht="18.75" x14ac:dyDescent="0.4">
      <c r="A123" s="18">
        <v>120</v>
      </c>
      <c r="B123" s="27">
        <v>45494</v>
      </c>
      <c r="C123" s="18" t="s">
        <v>23</v>
      </c>
      <c r="D123" s="28">
        <v>29152</v>
      </c>
      <c r="E123" s="1">
        <v>305</v>
      </c>
      <c r="F123" s="1" t="s">
        <v>35</v>
      </c>
      <c r="G123" s="18">
        <v>2</v>
      </c>
    </row>
    <row r="124" spans="1:7" ht="18.75" x14ac:dyDescent="0.4">
      <c r="A124" s="18">
        <v>121</v>
      </c>
      <c r="B124" s="27">
        <v>45494</v>
      </c>
      <c r="C124" s="18" t="s">
        <v>23</v>
      </c>
      <c r="D124" s="28">
        <v>34651</v>
      </c>
      <c r="E124" s="1">
        <v>301</v>
      </c>
      <c r="F124" s="1" t="s">
        <v>37</v>
      </c>
      <c r="G124" s="18">
        <v>3</v>
      </c>
    </row>
    <row r="125" spans="1:7" ht="18.75" x14ac:dyDescent="0.4">
      <c r="A125" s="18">
        <v>122</v>
      </c>
      <c r="B125" s="27">
        <v>45495</v>
      </c>
      <c r="C125" s="18" t="s">
        <v>24</v>
      </c>
      <c r="D125" s="28">
        <v>30955</v>
      </c>
      <c r="E125" s="1">
        <v>302</v>
      </c>
      <c r="F125" s="1" t="s">
        <v>33</v>
      </c>
      <c r="G125" s="18">
        <v>3</v>
      </c>
    </row>
    <row r="126" spans="1:7" ht="18.75" x14ac:dyDescent="0.4">
      <c r="A126" s="18">
        <v>123</v>
      </c>
      <c r="B126" s="27">
        <v>45495</v>
      </c>
      <c r="C126" s="18" t="s">
        <v>24</v>
      </c>
      <c r="D126" s="28">
        <v>33879</v>
      </c>
      <c r="E126" s="1">
        <v>303</v>
      </c>
      <c r="F126" s="1" t="s">
        <v>38</v>
      </c>
      <c r="G126" s="18">
        <v>1</v>
      </c>
    </row>
    <row r="127" spans="1:7" ht="18.75" x14ac:dyDescent="0.4">
      <c r="A127" s="18">
        <v>124</v>
      </c>
      <c r="B127" s="27">
        <v>45511</v>
      </c>
      <c r="C127" s="18" t="s">
        <v>24</v>
      </c>
      <c r="D127" s="28">
        <v>27695</v>
      </c>
      <c r="E127" s="1">
        <v>305</v>
      </c>
      <c r="F127" s="1" t="s">
        <v>39</v>
      </c>
      <c r="G127" s="18">
        <v>3</v>
      </c>
    </row>
    <row r="128" spans="1:7" ht="18.75" x14ac:dyDescent="0.4">
      <c r="A128" s="18">
        <v>125</v>
      </c>
      <c r="B128" s="27">
        <v>45511</v>
      </c>
      <c r="C128" s="18" t="s">
        <v>23</v>
      </c>
      <c r="D128" s="28">
        <v>25531</v>
      </c>
      <c r="E128" s="1">
        <v>301</v>
      </c>
      <c r="F128" s="1" t="s">
        <v>40</v>
      </c>
      <c r="G128" s="18">
        <v>1</v>
      </c>
    </row>
    <row r="129" spans="1:7" ht="18.75" x14ac:dyDescent="0.4">
      <c r="A129" s="18">
        <v>126</v>
      </c>
      <c r="B129" s="27">
        <v>45513</v>
      </c>
      <c r="C129" s="18" t="s">
        <v>23</v>
      </c>
      <c r="D129" s="28">
        <v>25895</v>
      </c>
      <c r="E129" s="1">
        <v>302</v>
      </c>
      <c r="F129" s="1" t="s">
        <v>41</v>
      </c>
      <c r="G129" s="18">
        <v>1</v>
      </c>
    </row>
    <row r="130" spans="1:7" ht="18.75" x14ac:dyDescent="0.4">
      <c r="A130" s="18">
        <v>127</v>
      </c>
      <c r="B130" s="27">
        <v>45513</v>
      </c>
      <c r="C130" s="18" t="s">
        <v>23</v>
      </c>
      <c r="D130" s="28">
        <v>30591</v>
      </c>
      <c r="E130" s="1">
        <v>304</v>
      </c>
      <c r="F130" s="1" t="s">
        <v>37</v>
      </c>
      <c r="G130" s="18">
        <v>3</v>
      </c>
    </row>
    <row r="131" spans="1:7" ht="18.75" x14ac:dyDescent="0.4">
      <c r="A131" s="18">
        <v>128</v>
      </c>
      <c r="B131" s="27">
        <v>45513</v>
      </c>
      <c r="C131" s="18" t="s">
        <v>24</v>
      </c>
      <c r="D131" s="28">
        <v>33117</v>
      </c>
      <c r="E131" s="1">
        <v>305</v>
      </c>
      <c r="F131" s="1" t="s">
        <v>33</v>
      </c>
      <c r="G131" s="18">
        <v>1</v>
      </c>
    </row>
    <row r="132" spans="1:7" ht="18.75" x14ac:dyDescent="0.4">
      <c r="A132" s="18">
        <v>129</v>
      </c>
      <c r="B132" s="27">
        <v>45513</v>
      </c>
      <c r="C132" s="18" t="s">
        <v>23</v>
      </c>
      <c r="D132" s="28">
        <v>24438</v>
      </c>
      <c r="E132" s="1">
        <v>301</v>
      </c>
      <c r="F132" s="1" t="s">
        <v>38</v>
      </c>
      <c r="G132" s="18">
        <v>2</v>
      </c>
    </row>
    <row r="133" spans="1:7" ht="18.75" x14ac:dyDescent="0.4">
      <c r="A133" s="18">
        <v>130</v>
      </c>
      <c r="B133" s="27">
        <v>45514</v>
      </c>
      <c r="C133" s="18" t="s">
        <v>24</v>
      </c>
      <c r="D133" s="28">
        <v>26542</v>
      </c>
      <c r="E133" s="1">
        <v>302</v>
      </c>
      <c r="F133" s="1" t="s">
        <v>39</v>
      </c>
      <c r="G133" s="18">
        <v>2</v>
      </c>
    </row>
    <row r="134" spans="1:7" ht="18.75" x14ac:dyDescent="0.4">
      <c r="A134" s="18">
        <v>131</v>
      </c>
      <c r="B134" s="27">
        <v>45514</v>
      </c>
      <c r="C134" s="18" t="s">
        <v>24</v>
      </c>
      <c r="D134" s="28">
        <v>33505</v>
      </c>
      <c r="E134" s="1">
        <v>305</v>
      </c>
      <c r="F134" s="1" t="s">
        <v>40</v>
      </c>
      <c r="G134" s="18">
        <v>2</v>
      </c>
    </row>
    <row r="135" spans="1:7" ht="18.75" x14ac:dyDescent="0.4">
      <c r="A135" s="18">
        <v>132</v>
      </c>
      <c r="B135" s="27">
        <v>45515</v>
      </c>
      <c r="C135" s="18" t="s">
        <v>24</v>
      </c>
      <c r="D135" s="28">
        <v>33481</v>
      </c>
      <c r="E135" s="1">
        <v>301</v>
      </c>
      <c r="F135" s="1" t="s">
        <v>33</v>
      </c>
      <c r="G135" s="18">
        <v>1</v>
      </c>
    </row>
    <row r="136" spans="1:7" ht="18.75" x14ac:dyDescent="0.4">
      <c r="A136" s="18">
        <v>133</v>
      </c>
      <c r="B136" s="27">
        <v>45515</v>
      </c>
      <c r="C136" s="18" t="s">
        <v>24</v>
      </c>
      <c r="D136" s="28">
        <v>33879</v>
      </c>
      <c r="E136" s="1">
        <v>302</v>
      </c>
      <c r="F136" s="1" t="s">
        <v>38</v>
      </c>
      <c r="G136" s="18">
        <v>2</v>
      </c>
    </row>
    <row r="137" spans="1:7" ht="18.75" x14ac:dyDescent="0.4">
      <c r="A137" s="18">
        <v>134</v>
      </c>
      <c r="B137" s="27">
        <v>45515</v>
      </c>
      <c r="C137" s="18" t="s">
        <v>24</v>
      </c>
      <c r="D137" s="28">
        <v>30591</v>
      </c>
      <c r="E137" s="1">
        <v>303</v>
      </c>
      <c r="F137" s="1" t="s">
        <v>39</v>
      </c>
      <c r="G137" s="18">
        <v>2</v>
      </c>
    </row>
    <row r="138" spans="1:7" ht="18.75" x14ac:dyDescent="0.4">
      <c r="A138" s="18">
        <v>135</v>
      </c>
      <c r="B138" s="27">
        <v>45515</v>
      </c>
      <c r="C138" s="18" t="s">
        <v>23</v>
      </c>
      <c r="D138" s="28">
        <v>27421</v>
      </c>
      <c r="E138" s="1">
        <v>302</v>
      </c>
      <c r="F138" s="1" t="s">
        <v>40</v>
      </c>
      <c r="G138" s="18">
        <v>1</v>
      </c>
    </row>
    <row r="139" spans="1:7" ht="18.75" x14ac:dyDescent="0.4">
      <c r="A139" s="18">
        <v>136</v>
      </c>
      <c r="B139" s="27">
        <v>45516</v>
      </c>
      <c r="C139" s="18" t="s">
        <v>23</v>
      </c>
      <c r="D139" s="28">
        <v>26350</v>
      </c>
      <c r="E139" s="1">
        <v>305</v>
      </c>
      <c r="F139" s="1" t="s">
        <v>41</v>
      </c>
      <c r="G139" s="18">
        <v>2</v>
      </c>
    </row>
    <row r="140" spans="1:7" ht="18.75" x14ac:dyDescent="0.4">
      <c r="A140" s="18">
        <v>137</v>
      </c>
      <c r="B140" s="27">
        <v>45516</v>
      </c>
      <c r="C140" s="18" t="s">
        <v>23</v>
      </c>
      <c r="D140" s="28">
        <v>17194</v>
      </c>
      <c r="E140" s="1">
        <v>304</v>
      </c>
      <c r="F140" s="1" t="s">
        <v>35</v>
      </c>
      <c r="G140" s="18">
        <v>1</v>
      </c>
    </row>
    <row r="141" spans="1:7" ht="18.75" x14ac:dyDescent="0.4">
      <c r="A141" s="18">
        <v>138</v>
      </c>
      <c r="B141" s="27">
        <v>45516</v>
      </c>
      <c r="C141" s="18" t="s">
        <v>24</v>
      </c>
      <c r="D141" s="28">
        <v>16101</v>
      </c>
      <c r="E141" s="1">
        <v>305</v>
      </c>
      <c r="F141" s="1" t="s">
        <v>37</v>
      </c>
      <c r="G141" s="18">
        <v>1</v>
      </c>
    </row>
    <row r="142" spans="1:7" ht="18.75" x14ac:dyDescent="0.4">
      <c r="A142" s="18">
        <v>139</v>
      </c>
      <c r="B142" s="27">
        <v>45518</v>
      </c>
      <c r="C142" s="18" t="s">
        <v>23</v>
      </c>
      <c r="D142" s="28">
        <v>21544</v>
      </c>
      <c r="E142" s="1">
        <v>301</v>
      </c>
      <c r="F142" s="1" t="s">
        <v>41</v>
      </c>
      <c r="G142" s="18">
        <v>1</v>
      </c>
    </row>
    <row r="143" spans="1:7" ht="18.75" x14ac:dyDescent="0.4">
      <c r="A143" s="18">
        <v>140</v>
      </c>
      <c r="B143" s="27">
        <v>45518</v>
      </c>
      <c r="C143" s="18" t="s">
        <v>24</v>
      </c>
      <c r="D143" s="28">
        <v>26967</v>
      </c>
      <c r="E143" s="1">
        <v>302</v>
      </c>
      <c r="F143" s="1" t="s">
        <v>35</v>
      </c>
      <c r="G143" s="18">
        <v>2</v>
      </c>
    </row>
    <row r="144" spans="1:7" ht="18.75" x14ac:dyDescent="0.4">
      <c r="A144" s="18">
        <v>141</v>
      </c>
      <c r="B144" s="27">
        <v>45518</v>
      </c>
      <c r="C144" s="18" t="s">
        <v>23</v>
      </c>
      <c r="D144" s="28">
        <v>28359</v>
      </c>
      <c r="E144" s="1">
        <v>303</v>
      </c>
      <c r="F144" s="1" t="s">
        <v>37</v>
      </c>
      <c r="G144" s="18">
        <v>1</v>
      </c>
    </row>
    <row r="145" spans="1:7" ht="18.75" x14ac:dyDescent="0.4">
      <c r="A145" s="18">
        <v>142</v>
      </c>
      <c r="B145" s="27">
        <v>45518</v>
      </c>
      <c r="C145" s="18" t="s">
        <v>23</v>
      </c>
      <c r="D145" s="28">
        <v>31620</v>
      </c>
      <c r="E145" s="1">
        <v>305</v>
      </c>
      <c r="F145" s="1" t="s">
        <v>33</v>
      </c>
      <c r="G145" s="18">
        <v>1</v>
      </c>
    </row>
    <row r="146" spans="1:7" ht="18.75" x14ac:dyDescent="0.4">
      <c r="A146" s="18">
        <v>143</v>
      </c>
      <c r="B146" s="27">
        <v>45519</v>
      </c>
      <c r="C146" s="18" t="s">
        <v>23</v>
      </c>
      <c r="D146" s="28">
        <v>31620</v>
      </c>
      <c r="E146" s="1">
        <v>302</v>
      </c>
      <c r="F146" s="1" t="s">
        <v>40</v>
      </c>
      <c r="G146" s="18">
        <v>2</v>
      </c>
    </row>
    <row r="147" spans="1:7" ht="18.75" x14ac:dyDescent="0.4">
      <c r="A147" s="18">
        <v>144</v>
      </c>
      <c r="B147" s="27">
        <v>45519</v>
      </c>
      <c r="C147" s="18" t="s">
        <v>24</v>
      </c>
      <c r="D147" s="28">
        <v>24009</v>
      </c>
      <c r="E147" s="1">
        <v>301</v>
      </c>
      <c r="F147" s="1" t="s">
        <v>41</v>
      </c>
      <c r="G147" s="18">
        <v>2</v>
      </c>
    </row>
    <row r="148" spans="1:7" ht="18.75" x14ac:dyDescent="0.4">
      <c r="A148" s="18">
        <v>145</v>
      </c>
      <c r="B148" s="27">
        <v>45519</v>
      </c>
      <c r="C148" s="18" t="s">
        <v>24</v>
      </c>
      <c r="D148" s="28">
        <v>24738</v>
      </c>
      <c r="E148" s="1">
        <v>302</v>
      </c>
      <c r="F148" s="1" t="s">
        <v>33</v>
      </c>
      <c r="G148" s="18">
        <v>1</v>
      </c>
    </row>
    <row r="149" spans="1:7" ht="18.75" x14ac:dyDescent="0.4">
      <c r="A149" s="18">
        <v>146</v>
      </c>
      <c r="B149" s="27">
        <v>45519</v>
      </c>
      <c r="C149" s="18" t="s">
        <v>23</v>
      </c>
      <c r="D149" s="28">
        <v>27995</v>
      </c>
      <c r="E149" s="1">
        <v>303</v>
      </c>
      <c r="F149" s="1" t="s">
        <v>38</v>
      </c>
      <c r="G149" s="18">
        <v>2</v>
      </c>
    </row>
    <row r="150" spans="1:7" ht="18.75" x14ac:dyDescent="0.4">
      <c r="A150" s="18">
        <v>147</v>
      </c>
      <c r="B150" s="27">
        <v>45520</v>
      </c>
      <c r="C150" s="18" t="s">
        <v>23</v>
      </c>
      <c r="D150" s="28">
        <v>24073</v>
      </c>
      <c r="E150" s="1">
        <v>301</v>
      </c>
      <c r="F150" s="1" t="s">
        <v>39</v>
      </c>
      <c r="G150" s="18">
        <v>2</v>
      </c>
    </row>
    <row r="151" spans="1:7" ht="18.75" x14ac:dyDescent="0.4">
      <c r="A151" s="18">
        <v>148</v>
      </c>
      <c r="B151" s="27">
        <v>45521</v>
      </c>
      <c r="C151" s="18" t="s">
        <v>23</v>
      </c>
      <c r="D151" s="28">
        <v>25831</v>
      </c>
      <c r="E151" s="1">
        <v>302</v>
      </c>
      <c r="F151" s="1" t="s">
        <v>40</v>
      </c>
      <c r="G151" s="18">
        <v>2</v>
      </c>
    </row>
    <row r="152" spans="1:7" ht="18.75" x14ac:dyDescent="0.4">
      <c r="A152" s="18">
        <v>149</v>
      </c>
      <c r="B152" s="27">
        <v>45521</v>
      </c>
      <c r="C152" s="18" t="s">
        <v>24</v>
      </c>
      <c r="D152" s="28">
        <v>20751</v>
      </c>
      <c r="E152" s="1">
        <v>301</v>
      </c>
      <c r="F152" s="1" t="s">
        <v>41</v>
      </c>
      <c r="G152" s="18">
        <v>2</v>
      </c>
    </row>
    <row r="153" spans="1:7" ht="18.75" x14ac:dyDescent="0.4">
      <c r="A153" s="18">
        <v>150</v>
      </c>
      <c r="B153" s="27">
        <v>45522</v>
      </c>
      <c r="C153" s="18" t="s">
        <v>23</v>
      </c>
      <c r="D153" s="28">
        <v>19325</v>
      </c>
      <c r="E153" s="1">
        <v>302</v>
      </c>
      <c r="F153" s="1" t="s">
        <v>35</v>
      </c>
      <c r="G153" s="18">
        <v>2</v>
      </c>
    </row>
    <row r="154" spans="1:7" x14ac:dyDescent="0.4">
      <c r="B154" s="31"/>
    </row>
    <row r="155" spans="1:7" x14ac:dyDescent="0.4">
      <c r="B155" s="31"/>
    </row>
    <row r="156" spans="1:7" x14ac:dyDescent="0.4">
      <c r="B156" s="31"/>
    </row>
    <row r="157" spans="1:7" x14ac:dyDescent="0.4">
      <c r="B157" s="31"/>
    </row>
    <row r="158" spans="1:7" x14ac:dyDescent="0.4">
      <c r="B158" s="31"/>
    </row>
    <row r="159" spans="1:7" x14ac:dyDescent="0.4">
      <c r="B159" s="31"/>
    </row>
    <row r="160" spans="1:7" x14ac:dyDescent="0.4">
      <c r="B160" s="31"/>
    </row>
    <row r="161" spans="2:2" x14ac:dyDescent="0.4">
      <c r="B161" s="31"/>
    </row>
    <row r="162" spans="2:2" x14ac:dyDescent="0.4">
      <c r="B162" s="31"/>
    </row>
    <row r="163" spans="2:2" x14ac:dyDescent="0.4">
      <c r="B163" s="31"/>
    </row>
    <row r="164" spans="2:2" x14ac:dyDescent="0.4">
      <c r="B164" s="31"/>
    </row>
    <row r="165" spans="2:2" x14ac:dyDescent="0.4">
      <c r="B165" s="31"/>
    </row>
    <row r="166" spans="2:2" x14ac:dyDescent="0.4">
      <c r="B166" s="31"/>
    </row>
    <row r="167" spans="2:2" x14ac:dyDescent="0.4">
      <c r="B167" s="31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/>
  </sheetViews>
  <sheetFormatPr defaultRowHeight="18.75" x14ac:dyDescent="0.4"/>
  <cols>
    <col min="1" max="1" width="7.125" bestFit="1" customWidth="1"/>
    <col min="2" max="2" width="9" bestFit="1" customWidth="1"/>
    <col min="4" max="4" width="19.125" bestFit="1" customWidth="1"/>
    <col min="5" max="5" width="6" bestFit="1" customWidth="1"/>
    <col min="6" max="6" width="7.125" bestFit="1" customWidth="1"/>
    <col min="8" max="8" width="3.875" bestFit="1" customWidth="1"/>
    <col min="9" max="9" width="21.375" bestFit="1" customWidth="1"/>
  </cols>
  <sheetData>
    <row r="1" spans="1:9" x14ac:dyDescent="0.4">
      <c r="A1" s="24" t="s">
        <v>25</v>
      </c>
      <c r="B1" s="24" t="s">
        <v>29</v>
      </c>
      <c r="D1" s="24" t="s">
        <v>31</v>
      </c>
      <c r="E1" s="24" t="s">
        <v>26</v>
      </c>
      <c r="F1" s="24" t="s">
        <v>49</v>
      </c>
      <c r="H1" s="24" t="s">
        <v>43</v>
      </c>
      <c r="I1" s="20" t="s">
        <v>42</v>
      </c>
    </row>
    <row r="2" spans="1:9" x14ac:dyDescent="0.4">
      <c r="A2" s="1">
        <v>301</v>
      </c>
      <c r="B2" s="1" t="s">
        <v>0</v>
      </c>
      <c r="D2" s="23" t="s">
        <v>33</v>
      </c>
      <c r="E2" s="21">
        <v>550</v>
      </c>
      <c r="F2" s="22">
        <v>0.7</v>
      </c>
      <c r="H2" s="1">
        <v>1</v>
      </c>
      <c r="I2" s="1" t="s">
        <v>44</v>
      </c>
    </row>
    <row r="3" spans="1:9" x14ac:dyDescent="0.4">
      <c r="A3" s="1">
        <v>302</v>
      </c>
      <c r="B3" s="1" t="s">
        <v>1</v>
      </c>
      <c r="D3" s="1" t="s">
        <v>38</v>
      </c>
      <c r="E3" s="21">
        <v>350</v>
      </c>
      <c r="F3" s="22">
        <v>0.2</v>
      </c>
      <c r="H3" s="1">
        <v>2</v>
      </c>
      <c r="I3" s="1" t="s">
        <v>45</v>
      </c>
    </row>
    <row r="4" spans="1:9" x14ac:dyDescent="0.4">
      <c r="A4" s="1">
        <v>303</v>
      </c>
      <c r="B4" s="1" t="s">
        <v>2</v>
      </c>
      <c r="D4" s="1" t="s">
        <v>39</v>
      </c>
      <c r="E4" s="21">
        <v>3000</v>
      </c>
      <c r="F4" s="22">
        <v>0.5</v>
      </c>
      <c r="H4" s="1">
        <v>3</v>
      </c>
      <c r="I4" s="1" t="s">
        <v>46</v>
      </c>
    </row>
    <row r="5" spans="1:9" x14ac:dyDescent="0.4">
      <c r="A5" s="1">
        <v>304</v>
      </c>
      <c r="B5" s="1" t="s">
        <v>3</v>
      </c>
      <c r="D5" s="1" t="s">
        <v>40</v>
      </c>
      <c r="E5" s="21">
        <v>2500</v>
      </c>
      <c r="F5" s="22">
        <v>0.2</v>
      </c>
    </row>
    <row r="6" spans="1:9" x14ac:dyDescent="0.4">
      <c r="A6" s="1">
        <v>305</v>
      </c>
      <c r="B6" s="1" t="s">
        <v>4</v>
      </c>
      <c r="D6" s="1" t="s">
        <v>41</v>
      </c>
      <c r="E6" s="21">
        <v>1500</v>
      </c>
      <c r="F6" s="22">
        <v>0.3</v>
      </c>
    </row>
    <row r="7" spans="1:9" x14ac:dyDescent="0.4">
      <c r="D7" s="1" t="s">
        <v>35</v>
      </c>
      <c r="E7" s="21">
        <v>5000</v>
      </c>
      <c r="F7" s="22">
        <v>0.25</v>
      </c>
    </row>
    <row r="8" spans="1:9" x14ac:dyDescent="0.4">
      <c r="D8" s="1" t="s">
        <v>37</v>
      </c>
      <c r="E8" s="21">
        <v>7000</v>
      </c>
      <c r="F8" s="22">
        <v>0.3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7"/>
  <sheetViews>
    <sheetView workbookViewId="0"/>
  </sheetViews>
  <sheetFormatPr defaultRowHeight="13.5" x14ac:dyDescent="0.4"/>
  <cols>
    <col min="1" max="1" width="4.5" style="25" bestFit="1" customWidth="1"/>
    <col min="2" max="2" width="12.625" style="25" customWidth="1"/>
    <col min="3" max="3" width="5.25" style="25" bestFit="1" customWidth="1"/>
    <col min="4" max="4" width="12.625" style="25" customWidth="1"/>
    <col min="5" max="5" width="5.25" style="25" bestFit="1" customWidth="1"/>
    <col min="6" max="6" width="7.125" style="25" bestFit="1" customWidth="1"/>
    <col min="7" max="7" width="9" style="25" bestFit="1" customWidth="1"/>
    <col min="8" max="8" width="19.125" style="25" bestFit="1" customWidth="1"/>
    <col min="9" max="9" width="7.625" style="25" customWidth="1"/>
    <col min="10" max="10" width="7.125" style="25" bestFit="1" customWidth="1"/>
    <col min="11" max="11" width="10.5" style="25" bestFit="1" customWidth="1"/>
    <col min="12" max="12" width="3.875" style="25" bestFit="1" customWidth="1"/>
    <col min="13" max="13" width="22.75" style="25" bestFit="1" customWidth="1"/>
    <col min="14" max="16384" width="9" style="25"/>
  </cols>
  <sheetData>
    <row r="1" spans="1:13" x14ac:dyDescent="0.4">
      <c r="D1" s="25" t="s">
        <v>47</v>
      </c>
    </row>
    <row r="3" spans="1:13" ht="18.75" x14ac:dyDescent="0.4">
      <c r="A3" s="26" t="s">
        <v>19</v>
      </c>
      <c r="B3" s="34" t="s">
        <v>20</v>
      </c>
      <c r="C3" s="26" t="s">
        <v>21</v>
      </c>
      <c r="D3" s="26" t="s">
        <v>22</v>
      </c>
      <c r="E3" s="26" t="s">
        <v>48</v>
      </c>
      <c r="F3" s="26" t="s">
        <v>27</v>
      </c>
      <c r="G3" s="26" t="s">
        <v>52</v>
      </c>
      <c r="H3" s="26" t="s">
        <v>31</v>
      </c>
      <c r="I3" s="26" t="s">
        <v>26</v>
      </c>
      <c r="J3" s="24" t="s">
        <v>50</v>
      </c>
      <c r="K3" s="24" t="s">
        <v>51</v>
      </c>
      <c r="L3" s="26" t="s">
        <v>43</v>
      </c>
      <c r="M3" s="26" t="s">
        <v>42</v>
      </c>
    </row>
    <row r="4" spans="1:13" ht="18.75" x14ac:dyDescent="0.4">
      <c r="A4" s="18">
        <v>1</v>
      </c>
      <c r="B4" s="35">
        <v>45337</v>
      </c>
      <c r="C4" s="18" t="s">
        <v>23</v>
      </c>
      <c r="D4" s="33">
        <v>28059</v>
      </c>
      <c r="E4" s="1">
        <f t="shared" ref="E4:E35" si="0">DATEDIF(D4,"2025/4/1","y")</f>
        <v>48</v>
      </c>
      <c r="F4" s="1">
        <v>301</v>
      </c>
      <c r="G4" s="18" t="str">
        <f>VLOOKUP(F4,マスター_支店名・旅行先・単価・原価率・No・期待度!$A$1:$B$6,2,0)</f>
        <v>徳島市</v>
      </c>
      <c r="H4" s="1" t="s">
        <v>33</v>
      </c>
      <c r="I4" s="29">
        <f>VLOOKUP($H4,マスター_支店名・旅行先・単価・原価率・No・期待度!$D$1:$F$8,2,0)</f>
        <v>550</v>
      </c>
      <c r="J4" s="32">
        <f>VLOOKUP($H4,マスター_支店名・旅行先・単価・原価率・No・期待度!$D$1:$F$8,3,0)</f>
        <v>0.7</v>
      </c>
      <c r="K4" s="29">
        <f t="shared" ref="K4:K35" si="1">I4-(I4*J4)</f>
        <v>165</v>
      </c>
      <c r="L4" s="18">
        <v>3</v>
      </c>
      <c r="M4" s="30" t="str">
        <f>VLOOKUP(L4,マスター_支店名・旅行先・単価・原価率・No・期待度!$H$1:$I$4,2,0)</f>
        <v>選択肢の中で選んだ</v>
      </c>
    </row>
    <row r="5" spans="1:13" ht="18.75" x14ac:dyDescent="0.4">
      <c r="A5" s="18">
        <v>2</v>
      </c>
      <c r="B5" s="35">
        <v>45337</v>
      </c>
      <c r="C5" s="18" t="s">
        <v>23</v>
      </c>
      <c r="D5" s="33">
        <v>37529</v>
      </c>
      <c r="E5" s="1">
        <f t="shared" si="0"/>
        <v>22</v>
      </c>
      <c r="F5" s="1">
        <v>302</v>
      </c>
      <c r="G5" s="18" t="str">
        <f>VLOOKUP(F5,マスター_支店名・旅行先・単価・原価率・No・期待度!$A$1:$B$6,2,0)</f>
        <v>鳴門市</v>
      </c>
      <c r="H5" s="1" t="s">
        <v>38</v>
      </c>
      <c r="I5" s="29">
        <f>VLOOKUP($H5,マスター_支店名・旅行先・単価・原価率・No・期待度!$D$1:$F$8,2,0)</f>
        <v>350</v>
      </c>
      <c r="J5" s="32">
        <f>VLOOKUP($H5,マスター_支店名・旅行先・単価・原価率・No・期待度!$D$1:$F$8,3,0)</f>
        <v>0.2</v>
      </c>
      <c r="K5" s="29">
        <f t="shared" si="1"/>
        <v>280</v>
      </c>
      <c r="L5" s="18">
        <v>3</v>
      </c>
      <c r="M5" s="30" t="str">
        <f>VLOOKUP(L5,マスター_支店名・旅行先・単価・原価率・No・期待度!$H$1:$I$4,2,0)</f>
        <v>選択肢の中で選んだ</v>
      </c>
    </row>
    <row r="6" spans="1:13" ht="18.75" x14ac:dyDescent="0.4">
      <c r="A6" s="18">
        <v>3</v>
      </c>
      <c r="B6" s="35">
        <v>45338</v>
      </c>
      <c r="C6" s="18" t="s">
        <v>23</v>
      </c>
      <c r="D6" s="33">
        <v>31319</v>
      </c>
      <c r="E6" s="1">
        <f t="shared" si="0"/>
        <v>39</v>
      </c>
      <c r="F6" s="1">
        <v>301</v>
      </c>
      <c r="G6" s="18" t="str">
        <f>VLOOKUP(F6,マスター_支店名・旅行先・単価・原価率・No・期待度!$A$1:$B$6,2,0)</f>
        <v>徳島市</v>
      </c>
      <c r="H6" s="1" t="s">
        <v>39</v>
      </c>
      <c r="I6" s="29">
        <f>VLOOKUP($H6,マスター_支店名・旅行先・単価・原価率・No・期待度!$D$1:$F$8,2,0)</f>
        <v>3000</v>
      </c>
      <c r="J6" s="32">
        <f>VLOOKUP($H6,マスター_支店名・旅行先・単価・原価率・No・期待度!$D$1:$F$8,3,0)</f>
        <v>0.5</v>
      </c>
      <c r="K6" s="29">
        <f t="shared" si="1"/>
        <v>1500</v>
      </c>
      <c r="L6" s="18">
        <v>2</v>
      </c>
      <c r="M6" s="30" t="str">
        <f>VLOOKUP(L6,マスター_支店名・旅行先・単価・原価率・No・期待度!$H$1:$I$4,2,0)</f>
        <v>機会があれば行きたい</v>
      </c>
    </row>
    <row r="7" spans="1:13" ht="18.75" x14ac:dyDescent="0.4">
      <c r="A7" s="18">
        <v>4</v>
      </c>
      <c r="B7" s="35">
        <v>45338</v>
      </c>
      <c r="C7" s="18" t="s">
        <v>24</v>
      </c>
      <c r="D7" s="33">
        <v>23709</v>
      </c>
      <c r="E7" s="1">
        <f t="shared" si="0"/>
        <v>60</v>
      </c>
      <c r="F7" s="1">
        <v>302</v>
      </c>
      <c r="G7" s="18" t="str">
        <f>VLOOKUP(F7,マスター_支店名・旅行先・単価・原価率・No・期待度!$A$1:$B$6,2,0)</f>
        <v>鳴門市</v>
      </c>
      <c r="H7" s="1" t="s">
        <v>40</v>
      </c>
      <c r="I7" s="29">
        <f>VLOOKUP($H7,マスター_支店名・旅行先・単価・原価率・No・期待度!$D$1:$F$8,2,0)</f>
        <v>2500</v>
      </c>
      <c r="J7" s="32">
        <f>VLOOKUP($H7,マスター_支店名・旅行先・単価・原価率・No・期待度!$D$1:$F$8,3,0)</f>
        <v>0.2</v>
      </c>
      <c r="K7" s="29">
        <f t="shared" si="1"/>
        <v>2000</v>
      </c>
      <c r="L7" s="18">
        <v>2</v>
      </c>
      <c r="M7" s="30" t="str">
        <f>VLOOKUP(L7,マスター_支店名・旅行先・単価・原価率・No・期待度!$H$1:$I$4,2,0)</f>
        <v>機会があれば行きたい</v>
      </c>
    </row>
    <row r="8" spans="1:13" ht="18.75" x14ac:dyDescent="0.4">
      <c r="A8" s="18">
        <v>5</v>
      </c>
      <c r="B8" s="35">
        <v>45338</v>
      </c>
      <c r="C8" s="18" t="s">
        <v>24</v>
      </c>
      <c r="D8" s="33">
        <v>24438</v>
      </c>
      <c r="E8" s="1">
        <f t="shared" si="0"/>
        <v>58</v>
      </c>
      <c r="F8" s="1">
        <v>303</v>
      </c>
      <c r="G8" s="18" t="str">
        <f>VLOOKUP(F8,マスター_支店名・旅行先・単価・原価率・No・期待度!$A$1:$B$6,2,0)</f>
        <v>阿南市</v>
      </c>
      <c r="H8" s="1" t="s">
        <v>41</v>
      </c>
      <c r="I8" s="29">
        <f>VLOOKUP($H8,マスター_支店名・旅行先・単価・原価率・No・期待度!$D$1:$F$8,2,0)</f>
        <v>1500</v>
      </c>
      <c r="J8" s="32">
        <f>VLOOKUP($H8,マスター_支店名・旅行先・単価・原価率・No・期待度!$D$1:$F$8,3,0)</f>
        <v>0.3</v>
      </c>
      <c r="K8" s="29">
        <f t="shared" si="1"/>
        <v>1050</v>
      </c>
      <c r="L8" s="18">
        <v>2</v>
      </c>
      <c r="M8" s="30" t="str">
        <f>VLOOKUP(L8,マスター_支店名・旅行先・単価・原価率・No・期待度!$H$1:$I$4,2,0)</f>
        <v>機会があれば行きたい</v>
      </c>
    </row>
    <row r="9" spans="1:13" ht="18.75" x14ac:dyDescent="0.4">
      <c r="A9" s="18">
        <v>6</v>
      </c>
      <c r="B9" s="35">
        <v>45338</v>
      </c>
      <c r="C9" s="18" t="s">
        <v>23</v>
      </c>
      <c r="D9" s="33">
        <v>27695</v>
      </c>
      <c r="E9" s="1">
        <f t="shared" si="0"/>
        <v>49</v>
      </c>
      <c r="F9" s="1">
        <v>304</v>
      </c>
      <c r="G9" s="18" t="str">
        <f>VLOOKUP(F9,マスター_支店名・旅行先・単価・原価率・No・期待度!$A$1:$B$6,2,0)</f>
        <v>小松島市</v>
      </c>
      <c r="H9" s="1" t="s">
        <v>35</v>
      </c>
      <c r="I9" s="29">
        <f>VLOOKUP($H9,マスター_支店名・旅行先・単価・原価率・No・期待度!$D$1:$F$8,2,0)</f>
        <v>5000</v>
      </c>
      <c r="J9" s="32">
        <f>VLOOKUP($H9,マスター_支店名・旅行先・単価・原価率・No・期待度!$D$1:$F$8,3,0)</f>
        <v>0.25</v>
      </c>
      <c r="K9" s="29">
        <f t="shared" si="1"/>
        <v>3750</v>
      </c>
      <c r="L9" s="18">
        <v>2</v>
      </c>
      <c r="M9" s="30" t="str">
        <f>VLOOKUP(L9,マスター_支店名・旅行先・単価・原価率・No・期待度!$H$1:$I$4,2,0)</f>
        <v>機会があれば行きたい</v>
      </c>
    </row>
    <row r="10" spans="1:13" ht="18.75" x14ac:dyDescent="0.4">
      <c r="A10" s="18">
        <v>7</v>
      </c>
      <c r="B10" s="35">
        <v>45339</v>
      </c>
      <c r="C10" s="18" t="s">
        <v>23</v>
      </c>
      <c r="D10" s="33">
        <v>19389</v>
      </c>
      <c r="E10" s="1">
        <f t="shared" si="0"/>
        <v>72</v>
      </c>
      <c r="F10" s="1">
        <v>305</v>
      </c>
      <c r="G10" s="18" t="str">
        <f>VLOOKUP(F10,マスター_支店名・旅行先・単価・原価率・No・期待度!$A$1:$B$6,2,0)</f>
        <v>吉野川市</v>
      </c>
      <c r="H10" s="1" t="s">
        <v>37</v>
      </c>
      <c r="I10" s="29">
        <f>VLOOKUP($H10,マスター_支店名・旅行先・単価・原価率・No・期待度!$D$1:$F$8,2,0)</f>
        <v>7000</v>
      </c>
      <c r="J10" s="32">
        <f>VLOOKUP($H10,マスター_支店名・旅行先・単価・原価率・No・期待度!$D$1:$F$8,3,0)</f>
        <v>0.3</v>
      </c>
      <c r="K10" s="29">
        <f t="shared" si="1"/>
        <v>4900</v>
      </c>
      <c r="L10" s="18">
        <v>1</v>
      </c>
      <c r="M10" s="30" t="str">
        <f>VLOOKUP(L10,マスター_支店名・旅行先・単価・原価率・No・期待度!$H$1:$I$4,2,0)</f>
        <v>絶対に行きたい</v>
      </c>
    </row>
    <row r="11" spans="1:13" ht="18.75" x14ac:dyDescent="0.4">
      <c r="A11" s="18">
        <v>8</v>
      </c>
      <c r="B11" s="35">
        <v>45339</v>
      </c>
      <c r="C11" s="18" t="s">
        <v>23</v>
      </c>
      <c r="D11" s="33">
        <v>25531</v>
      </c>
      <c r="E11" s="1">
        <f t="shared" si="0"/>
        <v>55</v>
      </c>
      <c r="F11" s="1">
        <v>301</v>
      </c>
      <c r="G11" s="18" t="str">
        <f>VLOOKUP(F11,マスター_支店名・旅行先・単価・原価率・No・期待度!$A$1:$B$6,2,0)</f>
        <v>徳島市</v>
      </c>
      <c r="H11" s="1" t="s">
        <v>41</v>
      </c>
      <c r="I11" s="29">
        <f>VLOOKUP($H11,マスター_支店名・旅行先・単価・原価率・No・期待度!$D$1:$F$8,2,0)</f>
        <v>1500</v>
      </c>
      <c r="J11" s="32">
        <f>VLOOKUP($H11,マスター_支店名・旅行先・単価・原価率・No・期待度!$D$1:$F$8,3,0)</f>
        <v>0.3</v>
      </c>
      <c r="K11" s="29">
        <f t="shared" si="1"/>
        <v>1050</v>
      </c>
      <c r="L11" s="18">
        <v>3</v>
      </c>
      <c r="M11" s="30" t="str">
        <f>VLOOKUP(L11,マスター_支店名・旅行先・単価・原価率・No・期待度!$H$1:$I$4,2,0)</f>
        <v>選択肢の中で選んだ</v>
      </c>
    </row>
    <row r="12" spans="1:13" ht="18.75" x14ac:dyDescent="0.4">
      <c r="A12" s="18">
        <v>9</v>
      </c>
      <c r="B12" s="35">
        <v>45340</v>
      </c>
      <c r="C12" s="18" t="s">
        <v>24</v>
      </c>
      <c r="D12" s="33">
        <v>39078</v>
      </c>
      <c r="E12" s="1">
        <f t="shared" si="0"/>
        <v>18</v>
      </c>
      <c r="F12" s="1">
        <v>302</v>
      </c>
      <c r="G12" s="18" t="str">
        <f>VLOOKUP(F12,マスター_支店名・旅行先・単価・原価率・No・期待度!$A$1:$B$6,2,0)</f>
        <v>鳴門市</v>
      </c>
      <c r="H12" s="1" t="s">
        <v>35</v>
      </c>
      <c r="I12" s="29">
        <f>VLOOKUP($H12,マスター_支店名・旅行先・単価・原価率・No・期待度!$D$1:$F$8,2,0)</f>
        <v>5000</v>
      </c>
      <c r="J12" s="32">
        <f>VLOOKUP($H12,マスター_支店名・旅行先・単価・原価率・No・期待度!$D$1:$F$8,3,0)</f>
        <v>0.25</v>
      </c>
      <c r="K12" s="29">
        <f t="shared" si="1"/>
        <v>3750</v>
      </c>
      <c r="L12" s="18">
        <v>3</v>
      </c>
      <c r="M12" s="30" t="str">
        <f>VLOOKUP(L12,マスター_支店名・旅行先・単価・原価率・No・期待度!$H$1:$I$4,2,0)</f>
        <v>選択肢の中で選んだ</v>
      </c>
    </row>
    <row r="13" spans="1:13" ht="18.75" x14ac:dyDescent="0.4">
      <c r="A13" s="18">
        <v>10</v>
      </c>
      <c r="B13" s="35">
        <v>45340</v>
      </c>
      <c r="C13" s="18" t="s">
        <v>23</v>
      </c>
      <c r="D13" s="33">
        <v>36064</v>
      </c>
      <c r="E13" s="1">
        <f t="shared" si="0"/>
        <v>26</v>
      </c>
      <c r="F13" s="1">
        <v>301</v>
      </c>
      <c r="G13" s="18" t="str">
        <f>VLOOKUP(F13,マスター_支店名・旅行先・単価・原価率・No・期待度!$A$1:$B$6,2,0)</f>
        <v>徳島市</v>
      </c>
      <c r="H13" s="1" t="s">
        <v>37</v>
      </c>
      <c r="I13" s="29">
        <f>VLOOKUP($H13,マスター_支店名・旅行先・単価・原価率・No・期待度!$D$1:$F$8,2,0)</f>
        <v>7000</v>
      </c>
      <c r="J13" s="32">
        <f>VLOOKUP($H13,マスター_支店名・旅行先・単価・原価率・No・期待度!$D$1:$F$8,3,0)</f>
        <v>0.3</v>
      </c>
      <c r="K13" s="29">
        <f t="shared" si="1"/>
        <v>4900</v>
      </c>
      <c r="L13" s="18">
        <v>2</v>
      </c>
      <c r="M13" s="30" t="str">
        <f>VLOOKUP(L13,マスター_支店名・旅行先・単価・原価率・No・期待度!$H$1:$I$4,2,0)</f>
        <v>機会があれば行きたい</v>
      </c>
    </row>
    <row r="14" spans="1:13" ht="18.75" x14ac:dyDescent="0.4">
      <c r="A14" s="18">
        <v>11</v>
      </c>
      <c r="B14" s="35">
        <v>45341</v>
      </c>
      <c r="C14" s="18" t="s">
        <v>24</v>
      </c>
      <c r="D14" s="33">
        <v>19723</v>
      </c>
      <c r="E14" s="1">
        <f t="shared" si="0"/>
        <v>71</v>
      </c>
      <c r="F14" s="1">
        <v>302</v>
      </c>
      <c r="G14" s="18" t="str">
        <f>VLOOKUP(F14,マスター_支店名・旅行先・単価・原価率・No・期待度!$A$1:$B$6,2,0)</f>
        <v>鳴門市</v>
      </c>
      <c r="H14" s="1" t="s">
        <v>33</v>
      </c>
      <c r="I14" s="29">
        <f>VLOOKUP($H14,マスター_支店名・旅行先・単価・原価率・No・期待度!$D$1:$F$8,2,0)</f>
        <v>550</v>
      </c>
      <c r="J14" s="32">
        <f>VLOOKUP($H14,マスター_支店名・旅行先・単価・原価率・No・期待度!$D$1:$F$8,3,0)</f>
        <v>0.7</v>
      </c>
      <c r="K14" s="29">
        <f t="shared" si="1"/>
        <v>165</v>
      </c>
      <c r="L14" s="18">
        <v>3</v>
      </c>
      <c r="M14" s="30" t="str">
        <f>VLOOKUP(L14,マスター_支店名・旅行先・単価・原価率・No・期待度!$H$1:$I$4,2,0)</f>
        <v>選択肢の中で選んだ</v>
      </c>
    </row>
    <row r="15" spans="1:13" ht="18.75" x14ac:dyDescent="0.4">
      <c r="A15" s="18">
        <v>12</v>
      </c>
      <c r="B15" s="35">
        <v>45341</v>
      </c>
      <c r="C15" s="18" t="s">
        <v>24</v>
      </c>
      <c r="D15" s="33">
        <v>31684</v>
      </c>
      <c r="E15" s="1">
        <f t="shared" si="0"/>
        <v>38</v>
      </c>
      <c r="F15" s="1">
        <v>303</v>
      </c>
      <c r="G15" s="18" t="str">
        <f>VLOOKUP(F15,マスター_支店名・旅行先・単価・原価率・No・期待度!$A$1:$B$6,2,0)</f>
        <v>阿南市</v>
      </c>
      <c r="H15" s="1" t="s">
        <v>38</v>
      </c>
      <c r="I15" s="29">
        <f>VLOOKUP($H15,マスター_支店名・旅行先・単価・原価率・No・期待度!$D$1:$F$8,2,0)</f>
        <v>350</v>
      </c>
      <c r="J15" s="32">
        <f>VLOOKUP($H15,マスター_支店名・旅行先・単価・原価率・No・期待度!$D$1:$F$8,3,0)</f>
        <v>0.2</v>
      </c>
      <c r="K15" s="29">
        <f t="shared" si="1"/>
        <v>280</v>
      </c>
      <c r="L15" s="18">
        <v>3</v>
      </c>
      <c r="M15" s="30" t="str">
        <f>VLOOKUP(L15,マスター_支店名・旅行先・単価・原価率・No・期待度!$H$1:$I$4,2,0)</f>
        <v>選択肢の中で選んだ</v>
      </c>
    </row>
    <row r="16" spans="1:13" ht="18.75" x14ac:dyDescent="0.4">
      <c r="A16" s="18">
        <v>13</v>
      </c>
      <c r="B16" s="35">
        <v>45341</v>
      </c>
      <c r="C16" s="18" t="s">
        <v>23</v>
      </c>
      <c r="D16" s="33">
        <v>31438</v>
      </c>
      <c r="E16" s="1">
        <f t="shared" si="0"/>
        <v>39</v>
      </c>
      <c r="F16" s="1">
        <v>304</v>
      </c>
      <c r="G16" s="18" t="str">
        <f>VLOOKUP(F16,マスター_支店名・旅行先・単価・原価率・No・期待度!$A$1:$B$6,2,0)</f>
        <v>小松島市</v>
      </c>
      <c r="H16" s="1" t="s">
        <v>39</v>
      </c>
      <c r="I16" s="29">
        <f>VLOOKUP($H16,マスター_支店名・旅行先・単価・原価率・No・期待度!$D$1:$F$8,2,0)</f>
        <v>3000</v>
      </c>
      <c r="J16" s="32">
        <f>VLOOKUP($H16,マスター_支店名・旅行先・単価・原価率・No・期待度!$D$1:$F$8,3,0)</f>
        <v>0.5</v>
      </c>
      <c r="K16" s="29">
        <f t="shared" si="1"/>
        <v>1500</v>
      </c>
      <c r="L16" s="18">
        <v>1</v>
      </c>
      <c r="M16" s="30" t="str">
        <f>VLOOKUP(L16,マスター_支店名・旅行先・単価・原価率・No・期待度!$H$1:$I$4,2,0)</f>
        <v>絶対に行きたい</v>
      </c>
    </row>
    <row r="17" spans="1:13" ht="18.75" x14ac:dyDescent="0.4">
      <c r="A17" s="18">
        <v>14</v>
      </c>
      <c r="B17" s="35">
        <v>45341</v>
      </c>
      <c r="C17" s="18" t="s">
        <v>24</v>
      </c>
      <c r="D17" s="33">
        <v>28788</v>
      </c>
      <c r="E17" s="1">
        <f t="shared" si="0"/>
        <v>46</v>
      </c>
      <c r="F17" s="1">
        <v>305</v>
      </c>
      <c r="G17" s="18" t="str">
        <f>VLOOKUP(F17,マスター_支店名・旅行先・単価・原価率・No・期待度!$A$1:$B$6,2,0)</f>
        <v>吉野川市</v>
      </c>
      <c r="H17" s="1" t="s">
        <v>40</v>
      </c>
      <c r="I17" s="29">
        <f>VLOOKUP($H17,マスター_支店名・旅行先・単価・原価率・No・期待度!$D$1:$F$8,2,0)</f>
        <v>2500</v>
      </c>
      <c r="J17" s="32">
        <f>VLOOKUP($H17,マスター_支店名・旅行先・単価・原価率・No・期待度!$D$1:$F$8,3,0)</f>
        <v>0.2</v>
      </c>
      <c r="K17" s="29">
        <f t="shared" si="1"/>
        <v>2000</v>
      </c>
      <c r="L17" s="18">
        <v>1</v>
      </c>
      <c r="M17" s="30" t="str">
        <f>VLOOKUP(L17,マスター_支店名・旅行先・単価・原価率・No・期待度!$H$1:$I$4,2,0)</f>
        <v>絶対に行きたい</v>
      </c>
    </row>
    <row r="18" spans="1:13" ht="18.75" x14ac:dyDescent="0.4">
      <c r="A18" s="18">
        <v>15</v>
      </c>
      <c r="B18" s="35">
        <v>45363</v>
      </c>
      <c r="C18" s="18" t="s">
        <v>24</v>
      </c>
      <c r="D18" s="33">
        <v>25895</v>
      </c>
      <c r="E18" s="1">
        <f t="shared" si="0"/>
        <v>54</v>
      </c>
      <c r="F18" s="1">
        <v>302</v>
      </c>
      <c r="G18" s="18" t="str">
        <f>VLOOKUP(F18,マスター_支店名・旅行先・単価・原価率・No・期待度!$A$1:$B$6,2,0)</f>
        <v>鳴門市</v>
      </c>
      <c r="H18" s="1" t="s">
        <v>41</v>
      </c>
      <c r="I18" s="29">
        <f>VLOOKUP($H18,マスター_支店名・旅行先・単価・原価率・No・期待度!$D$1:$F$8,2,0)</f>
        <v>1500</v>
      </c>
      <c r="J18" s="32">
        <f>VLOOKUP($H18,マスター_支店名・旅行先・単価・原価率・No・期待度!$D$1:$F$8,3,0)</f>
        <v>0.3</v>
      </c>
      <c r="K18" s="29">
        <f t="shared" si="1"/>
        <v>1050</v>
      </c>
      <c r="L18" s="18">
        <v>3</v>
      </c>
      <c r="M18" s="30" t="str">
        <f>VLOOKUP(L18,マスター_支店名・旅行先・単価・原価率・No・期待度!$H$1:$I$4,2,0)</f>
        <v>選択肢の中で選んだ</v>
      </c>
    </row>
    <row r="19" spans="1:13" ht="18.75" x14ac:dyDescent="0.4">
      <c r="A19" s="18">
        <v>16</v>
      </c>
      <c r="B19" s="35">
        <v>45364</v>
      </c>
      <c r="C19" s="18" t="s">
        <v>24</v>
      </c>
      <c r="D19" s="33">
        <v>28059</v>
      </c>
      <c r="E19" s="1">
        <f t="shared" si="0"/>
        <v>48</v>
      </c>
      <c r="F19" s="1">
        <v>303</v>
      </c>
      <c r="G19" s="18" t="str">
        <f>VLOOKUP(F19,マスター_支店名・旅行先・単価・原価率・No・期待度!$A$1:$B$6,2,0)</f>
        <v>阿南市</v>
      </c>
      <c r="H19" s="1" t="s">
        <v>37</v>
      </c>
      <c r="I19" s="29">
        <f>VLOOKUP($H19,マスター_支店名・旅行先・単価・原価率・No・期待度!$D$1:$F$8,2,0)</f>
        <v>7000</v>
      </c>
      <c r="J19" s="32">
        <f>VLOOKUP($H19,マスター_支店名・旅行先・単価・原価率・No・期待度!$D$1:$F$8,3,0)</f>
        <v>0.3</v>
      </c>
      <c r="K19" s="29">
        <f t="shared" si="1"/>
        <v>4900</v>
      </c>
      <c r="L19" s="18">
        <v>3</v>
      </c>
      <c r="M19" s="30" t="str">
        <f>VLOOKUP(L19,マスター_支店名・旅行先・単価・原価率・No・期待度!$H$1:$I$4,2,0)</f>
        <v>選択肢の中で選んだ</v>
      </c>
    </row>
    <row r="20" spans="1:13" ht="18.75" x14ac:dyDescent="0.4">
      <c r="A20" s="18">
        <v>17</v>
      </c>
      <c r="B20" s="35">
        <v>45366</v>
      </c>
      <c r="C20" s="18" t="s">
        <v>24</v>
      </c>
      <c r="D20" s="33">
        <v>33263</v>
      </c>
      <c r="E20" s="1">
        <f t="shared" si="0"/>
        <v>34</v>
      </c>
      <c r="F20" s="1">
        <v>304</v>
      </c>
      <c r="G20" s="18" t="str">
        <f>VLOOKUP(F20,マスター_支店名・旅行先・単価・原価率・No・期待度!$A$1:$B$6,2,0)</f>
        <v>小松島市</v>
      </c>
      <c r="H20" s="1" t="s">
        <v>33</v>
      </c>
      <c r="I20" s="29">
        <f>VLOOKUP($H20,マスター_支店名・旅行先・単価・原価率・No・期待度!$D$1:$F$8,2,0)</f>
        <v>550</v>
      </c>
      <c r="J20" s="32">
        <f>VLOOKUP($H20,マスター_支店名・旅行先・単価・原価率・No・期待度!$D$1:$F$8,3,0)</f>
        <v>0.7</v>
      </c>
      <c r="K20" s="29">
        <f t="shared" si="1"/>
        <v>165</v>
      </c>
      <c r="L20" s="18">
        <v>1</v>
      </c>
      <c r="M20" s="30" t="str">
        <f>VLOOKUP(L20,マスター_支店名・旅行先・単価・原価率・No・期待度!$H$1:$I$4,2,0)</f>
        <v>絶対に行きたい</v>
      </c>
    </row>
    <row r="21" spans="1:13" ht="18.75" x14ac:dyDescent="0.4">
      <c r="A21" s="18">
        <v>18</v>
      </c>
      <c r="B21" s="35">
        <v>45366</v>
      </c>
      <c r="C21" s="18" t="s">
        <v>23</v>
      </c>
      <c r="D21" s="33">
        <v>31319</v>
      </c>
      <c r="E21" s="1">
        <f t="shared" si="0"/>
        <v>39</v>
      </c>
      <c r="F21" s="1">
        <v>301</v>
      </c>
      <c r="G21" s="18" t="str">
        <f>VLOOKUP(F21,マスター_支店名・旅行先・単価・原価率・No・期待度!$A$1:$B$6,2,0)</f>
        <v>徳島市</v>
      </c>
      <c r="H21" s="1" t="s">
        <v>38</v>
      </c>
      <c r="I21" s="29">
        <f>VLOOKUP($H21,マスター_支店名・旅行先・単価・原価率・No・期待度!$D$1:$F$8,2,0)</f>
        <v>350</v>
      </c>
      <c r="J21" s="32">
        <f>VLOOKUP($H21,マスター_支店名・旅行先・単価・原価率・No・期待度!$D$1:$F$8,3,0)</f>
        <v>0.2</v>
      </c>
      <c r="K21" s="29">
        <f t="shared" si="1"/>
        <v>280</v>
      </c>
      <c r="L21" s="18">
        <v>2</v>
      </c>
      <c r="M21" s="30" t="str">
        <f>VLOOKUP(L21,マスター_支店名・旅行先・単価・原価率・No・期待度!$H$1:$I$4,2,0)</f>
        <v>機会があれば行きたい</v>
      </c>
    </row>
    <row r="22" spans="1:13" ht="18.75" x14ac:dyDescent="0.4">
      <c r="A22" s="18">
        <v>19</v>
      </c>
      <c r="B22" s="35">
        <v>45367</v>
      </c>
      <c r="C22" s="18" t="s">
        <v>24</v>
      </c>
      <c r="D22" s="33">
        <v>23709</v>
      </c>
      <c r="E22" s="1">
        <f t="shared" si="0"/>
        <v>60</v>
      </c>
      <c r="F22" s="1">
        <v>302</v>
      </c>
      <c r="G22" s="18" t="str">
        <f>VLOOKUP(F22,マスター_支店名・旅行先・単価・原価率・No・期待度!$A$1:$B$6,2,0)</f>
        <v>鳴門市</v>
      </c>
      <c r="H22" s="1" t="s">
        <v>39</v>
      </c>
      <c r="I22" s="29">
        <f>VLOOKUP($H22,マスター_支店名・旅行先・単価・原価率・No・期待度!$D$1:$F$8,2,0)</f>
        <v>3000</v>
      </c>
      <c r="J22" s="32">
        <f>VLOOKUP($H22,マスター_支店名・旅行先・単価・原価率・No・期待度!$D$1:$F$8,3,0)</f>
        <v>0.5</v>
      </c>
      <c r="K22" s="29">
        <f t="shared" si="1"/>
        <v>1500</v>
      </c>
      <c r="L22" s="18">
        <v>2</v>
      </c>
      <c r="M22" s="30" t="str">
        <f>VLOOKUP(L22,マスター_支店名・旅行先・単価・原価率・No・期待度!$H$1:$I$4,2,0)</f>
        <v>機会があれば行きたい</v>
      </c>
    </row>
    <row r="23" spans="1:13" ht="18.75" x14ac:dyDescent="0.4">
      <c r="A23" s="18">
        <v>20</v>
      </c>
      <c r="B23" s="35">
        <v>45367</v>
      </c>
      <c r="C23" s="18" t="s">
        <v>24</v>
      </c>
      <c r="D23" s="33">
        <v>24438</v>
      </c>
      <c r="E23" s="1">
        <f t="shared" si="0"/>
        <v>58</v>
      </c>
      <c r="F23" s="1">
        <v>301</v>
      </c>
      <c r="G23" s="18" t="str">
        <f>VLOOKUP(F23,マスター_支店名・旅行先・単価・原価率・No・期待度!$A$1:$B$6,2,0)</f>
        <v>徳島市</v>
      </c>
      <c r="H23" s="1" t="s">
        <v>40</v>
      </c>
      <c r="I23" s="29">
        <f>VLOOKUP($H23,マスター_支店名・旅行先・単価・原価率・No・期待度!$D$1:$F$8,2,0)</f>
        <v>2500</v>
      </c>
      <c r="J23" s="32">
        <f>VLOOKUP($H23,マスター_支店名・旅行先・単価・原価率・No・期待度!$D$1:$F$8,3,0)</f>
        <v>0.2</v>
      </c>
      <c r="K23" s="29">
        <f t="shared" si="1"/>
        <v>2000</v>
      </c>
      <c r="L23" s="18">
        <v>2</v>
      </c>
      <c r="M23" s="30" t="str">
        <f>VLOOKUP(L23,マスター_支店名・旅行先・単価・原価率・No・期待度!$H$1:$I$4,2,0)</f>
        <v>機会があれば行きたい</v>
      </c>
    </row>
    <row r="24" spans="1:13" ht="18.75" x14ac:dyDescent="0.4">
      <c r="A24" s="18">
        <v>21</v>
      </c>
      <c r="B24" s="35">
        <v>45367</v>
      </c>
      <c r="C24" s="18" t="s">
        <v>24</v>
      </c>
      <c r="D24" s="33">
        <v>27695</v>
      </c>
      <c r="E24" s="1">
        <f t="shared" si="0"/>
        <v>49</v>
      </c>
      <c r="F24" s="1">
        <v>302</v>
      </c>
      <c r="G24" s="18" t="str">
        <f>VLOOKUP(F24,マスター_支店名・旅行先・単価・原価率・No・期待度!$A$1:$B$6,2,0)</f>
        <v>鳴門市</v>
      </c>
      <c r="H24" s="1" t="s">
        <v>41</v>
      </c>
      <c r="I24" s="29">
        <f>VLOOKUP($H24,マスター_支店名・旅行先・単価・原価率・No・期待度!$D$1:$F$8,2,0)</f>
        <v>1500</v>
      </c>
      <c r="J24" s="32">
        <f>VLOOKUP($H24,マスター_支店名・旅行先・単価・原価率・No・期待度!$D$1:$F$8,3,0)</f>
        <v>0.3</v>
      </c>
      <c r="K24" s="29">
        <f t="shared" si="1"/>
        <v>1050</v>
      </c>
      <c r="L24" s="18">
        <v>2</v>
      </c>
      <c r="M24" s="30" t="str">
        <f>VLOOKUP(L24,マスター_支店名・旅行先・単価・原価率・No・期待度!$H$1:$I$4,2,0)</f>
        <v>機会があれば行きたい</v>
      </c>
    </row>
    <row r="25" spans="1:13" ht="18.75" x14ac:dyDescent="0.4">
      <c r="A25" s="18">
        <v>22</v>
      </c>
      <c r="B25" s="35">
        <v>45370</v>
      </c>
      <c r="C25" s="18" t="s">
        <v>24</v>
      </c>
      <c r="D25" s="33">
        <v>19389</v>
      </c>
      <c r="E25" s="1">
        <f t="shared" si="0"/>
        <v>72</v>
      </c>
      <c r="F25" s="1">
        <v>303</v>
      </c>
      <c r="G25" s="18" t="str">
        <f>VLOOKUP(F25,マスター_支店名・旅行先・単価・原価率・No・期待度!$A$1:$B$6,2,0)</f>
        <v>阿南市</v>
      </c>
      <c r="H25" s="1" t="s">
        <v>35</v>
      </c>
      <c r="I25" s="29">
        <f>VLOOKUP($H25,マスター_支店名・旅行先・単価・原価率・No・期待度!$D$1:$F$8,2,0)</f>
        <v>5000</v>
      </c>
      <c r="J25" s="32">
        <f>VLOOKUP($H25,マスター_支店名・旅行先・単価・原価率・No・期待度!$D$1:$F$8,3,0)</f>
        <v>0.25</v>
      </c>
      <c r="K25" s="29">
        <f t="shared" si="1"/>
        <v>3750</v>
      </c>
      <c r="L25" s="18">
        <v>1</v>
      </c>
      <c r="M25" s="30" t="str">
        <f>VLOOKUP(L25,マスター_支店名・旅行先・単価・原価率・No・期待度!$H$1:$I$4,2,0)</f>
        <v>絶対に行きたい</v>
      </c>
    </row>
    <row r="26" spans="1:13" ht="18.75" x14ac:dyDescent="0.4">
      <c r="A26" s="18">
        <v>23</v>
      </c>
      <c r="B26" s="35">
        <v>45370</v>
      </c>
      <c r="C26" s="18" t="s">
        <v>24</v>
      </c>
      <c r="D26" s="33">
        <v>25531</v>
      </c>
      <c r="E26" s="1">
        <f t="shared" si="0"/>
        <v>55</v>
      </c>
      <c r="F26" s="1">
        <v>304</v>
      </c>
      <c r="G26" s="18" t="str">
        <f>VLOOKUP(F26,マスター_支店名・旅行先・単価・原価率・No・期待度!$A$1:$B$6,2,0)</f>
        <v>小松島市</v>
      </c>
      <c r="H26" s="1" t="s">
        <v>37</v>
      </c>
      <c r="I26" s="29">
        <f>VLOOKUP($H26,マスター_支店名・旅行先・単価・原価率・No・期待度!$D$1:$F$8,2,0)</f>
        <v>7000</v>
      </c>
      <c r="J26" s="32">
        <f>VLOOKUP($H26,マスター_支店名・旅行先・単価・原価率・No・期待度!$D$1:$F$8,3,0)</f>
        <v>0.3</v>
      </c>
      <c r="K26" s="29">
        <f t="shared" si="1"/>
        <v>4900</v>
      </c>
      <c r="L26" s="18">
        <v>3</v>
      </c>
      <c r="M26" s="30" t="str">
        <f>VLOOKUP(L26,マスター_支店名・旅行先・単価・原価率・No・期待度!$H$1:$I$4,2,0)</f>
        <v>選択肢の中で選んだ</v>
      </c>
    </row>
    <row r="27" spans="1:13" ht="18.75" x14ac:dyDescent="0.4">
      <c r="A27" s="18">
        <v>24</v>
      </c>
      <c r="B27" s="35">
        <v>45370</v>
      </c>
      <c r="C27" s="18" t="s">
        <v>24</v>
      </c>
      <c r="D27" s="33">
        <v>19355</v>
      </c>
      <c r="E27" s="1">
        <f t="shared" si="0"/>
        <v>72</v>
      </c>
      <c r="F27" s="1">
        <v>301</v>
      </c>
      <c r="G27" s="18" t="str">
        <f>VLOOKUP(F27,マスター_支店名・旅行先・単価・原価率・No・期待度!$A$1:$B$6,2,0)</f>
        <v>徳島市</v>
      </c>
      <c r="H27" s="1" t="s">
        <v>41</v>
      </c>
      <c r="I27" s="29">
        <f>VLOOKUP($H27,マスター_支店名・旅行先・単価・原価率・No・期待度!$D$1:$F$8,2,0)</f>
        <v>1500</v>
      </c>
      <c r="J27" s="32">
        <f>VLOOKUP($H27,マスター_支店名・旅行先・単価・原価率・No・期待度!$D$1:$F$8,3,0)</f>
        <v>0.3</v>
      </c>
      <c r="K27" s="29">
        <f t="shared" si="1"/>
        <v>1050</v>
      </c>
      <c r="L27" s="18">
        <v>3</v>
      </c>
      <c r="M27" s="30" t="str">
        <f>VLOOKUP(L27,マスター_支店名・旅行先・単価・原価率・No・期待度!$H$1:$I$4,2,0)</f>
        <v>選択肢の中で選んだ</v>
      </c>
    </row>
    <row r="28" spans="1:13" ht="18.75" x14ac:dyDescent="0.4">
      <c r="A28" s="18">
        <v>25</v>
      </c>
      <c r="B28" s="35">
        <v>45371</v>
      </c>
      <c r="C28" s="18" t="s">
        <v>23</v>
      </c>
      <c r="D28" s="33">
        <v>36064</v>
      </c>
      <c r="E28" s="1">
        <f t="shared" si="0"/>
        <v>26</v>
      </c>
      <c r="F28" s="1">
        <v>302</v>
      </c>
      <c r="G28" s="18" t="str">
        <f>VLOOKUP(F28,マスター_支店名・旅行先・単価・原価率・No・期待度!$A$1:$B$6,2,0)</f>
        <v>鳴門市</v>
      </c>
      <c r="H28" s="1" t="s">
        <v>35</v>
      </c>
      <c r="I28" s="29">
        <f>VLOOKUP($H28,マスター_支店名・旅行先・単価・原価率・No・期待度!$D$1:$F$8,2,0)</f>
        <v>5000</v>
      </c>
      <c r="J28" s="32">
        <f>VLOOKUP($H28,マスター_支店名・旅行先・単価・原価率・No・期待度!$D$1:$F$8,3,0)</f>
        <v>0.25</v>
      </c>
      <c r="K28" s="29">
        <f t="shared" si="1"/>
        <v>3750</v>
      </c>
      <c r="L28" s="18">
        <v>2</v>
      </c>
      <c r="M28" s="30" t="str">
        <f>VLOOKUP(L28,マスター_支店名・旅行先・単価・原価率・No・期待度!$H$1:$I$4,2,0)</f>
        <v>機会があれば行きたい</v>
      </c>
    </row>
    <row r="29" spans="1:13" ht="18.75" x14ac:dyDescent="0.4">
      <c r="A29" s="18">
        <v>26</v>
      </c>
      <c r="B29" s="35">
        <v>45371</v>
      </c>
      <c r="C29" s="18" t="s">
        <v>24</v>
      </c>
      <c r="D29" s="33">
        <v>25531</v>
      </c>
      <c r="E29" s="1">
        <f t="shared" si="0"/>
        <v>55</v>
      </c>
      <c r="F29" s="1">
        <v>301</v>
      </c>
      <c r="G29" s="18" t="str">
        <f>VLOOKUP(F29,マスター_支店名・旅行先・単価・原価率・No・期待度!$A$1:$B$6,2,0)</f>
        <v>徳島市</v>
      </c>
      <c r="H29" s="1" t="s">
        <v>37</v>
      </c>
      <c r="I29" s="29">
        <f>VLOOKUP($H29,マスター_支店名・旅行先・単価・原価率・No・期待度!$D$1:$F$8,2,0)</f>
        <v>7000</v>
      </c>
      <c r="J29" s="32">
        <f>VLOOKUP($H29,マスター_支店名・旅行先・単価・原価率・No・期待度!$D$1:$F$8,3,0)</f>
        <v>0.3</v>
      </c>
      <c r="K29" s="29">
        <f t="shared" si="1"/>
        <v>4900</v>
      </c>
      <c r="L29" s="18">
        <v>2</v>
      </c>
      <c r="M29" s="30" t="str">
        <f>VLOOKUP(L29,マスター_支店名・旅行先・単価・原価率・No・期待度!$H$1:$I$4,2,0)</f>
        <v>機会があれば行きたい</v>
      </c>
    </row>
    <row r="30" spans="1:13" ht="18.75" x14ac:dyDescent="0.4">
      <c r="A30" s="18">
        <v>27</v>
      </c>
      <c r="B30" s="35">
        <v>45371</v>
      </c>
      <c r="C30" s="18" t="s">
        <v>24</v>
      </c>
      <c r="D30" s="33">
        <v>29516</v>
      </c>
      <c r="E30" s="1">
        <f t="shared" si="0"/>
        <v>44</v>
      </c>
      <c r="F30" s="1">
        <v>302</v>
      </c>
      <c r="G30" s="18" t="str">
        <f>VLOOKUP(F30,マスター_支店名・旅行先・単価・原価率・No・期待度!$A$1:$B$6,2,0)</f>
        <v>鳴門市</v>
      </c>
      <c r="H30" s="1" t="s">
        <v>33</v>
      </c>
      <c r="I30" s="29">
        <f>VLOOKUP($H30,マスター_支店名・旅行先・単価・原価率・No・期待度!$D$1:$F$8,2,0)</f>
        <v>550</v>
      </c>
      <c r="J30" s="32">
        <f>VLOOKUP($H30,マスター_支店名・旅行先・単価・原価率・No・期待度!$D$1:$F$8,3,0)</f>
        <v>0.7</v>
      </c>
      <c r="K30" s="29">
        <f t="shared" si="1"/>
        <v>165</v>
      </c>
      <c r="L30" s="18">
        <v>2</v>
      </c>
      <c r="M30" s="30" t="str">
        <f>VLOOKUP(L30,マスター_支店名・旅行先・単価・原価率・No・期待度!$H$1:$I$4,2,0)</f>
        <v>機会があれば行きたい</v>
      </c>
    </row>
    <row r="31" spans="1:13" ht="18.75" x14ac:dyDescent="0.4">
      <c r="A31" s="18">
        <v>28</v>
      </c>
      <c r="B31" s="35">
        <v>45372</v>
      </c>
      <c r="C31" s="18" t="s">
        <v>24</v>
      </c>
      <c r="D31" s="33">
        <v>24438</v>
      </c>
      <c r="E31" s="1">
        <f t="shared" si="0"/>
        <v>58</v>
      </c>
      <c r="F31" s="1">
        <v>303</v>
      </c>
      <c r="G31" s="18" t="str">
        <f>VLOOKUP(F31,マスター_支店名・旅行先・単価・原価率・No・期待度!$A$1:$B$6,2,0)</f>
        <v>阿南市</v>
      </c>
      <c r="H31" s="1" t="s">
        <v>37</v>
      </c>
      <c r="I31" s="29">
        <f>VLOOKUP($H31,マスター_支店名・旅行先・単価・原価率・No・期待度!$D$1:$F$8,2,0)</f>
        <v>7000</v>
      </c>
      <c r="J31" s="32">
        <f>VLOOKUP($H31,マスター_支店名・旅行先・単価・原価率・No・期待度!$D$1:$F$8,3,0)</f>
        <v>0.3</v>
      </c>
      <c r="K31" s="29">
        <f t="shared" si="1"/>
        <v>4900</v>
      </c>
      <c r="L31" s="18">
        <v>2</v>
      </c>
      <c r="M31" s="30" t="str">
        <f>VLOOKUP(L31,マスター_支店名・旅行先・単価・原価率・No・期待度!$H$1:$I$4,2,0)</f>
        <v>機会があれば行きたい</v>
      </c>
    </row>
    <row r="32" spans="1:13" ht="18.75" x14ac:dyDescent="0.4">
      <c r="A32" s="18">
        <v>29</v>
      </c>
      <c r="B32" s="35">
        <v>45372</v>
      </c>
      <c r="C32" s="18" t="s">
        <v>23</v>
      </c>
      <c r="D32" s="33">
        <v>38012</v>
      </c>
      <c r="E32" s="1">
        <f t="shared" si="0"/>
        <v>21</v>
      </c>
      <c r="F32" s="1">
        <v>304</v>
      </c>
      <c r="G32" s="18" t="str">
        <f>VLOOKUP(F32,マスター_支店名・旅行先・単価・原価率・No・期待度!$A$1:$B$6,2,0)</f>
        <v>小松島市</v>
      </c>
      <c r="H32" s="1" t="s">
        <v>41</v>
      </c>
      <c r="I32" s="29">
        <f>VLOOKUP($H32,マスター_支店名・旅行先・単価・原価率・No・期待度!$D$1:$F$8,2,0)</f>
        <v>1500</v>
      </c>
      <c r="J32" s="32">
        <f>VLOOKUP($H32,マスター_支店名・旅行先・単価・原価率・No・期待度!$D$1:$F$8,3,0)</f>
        <v>0.3</v>
      </c>
      <c r="K32" s="29">
        <f t="shared" si="1"/>
        <v>1050</v>
      </c>
      <c r="L32" s="18">
        <v>2</v>
      </c>
      <c r="M32" s="30" t="str">
        <f>VLOOKUP(L32,マスター_支店名・旅行先・単価・原価率・No・期待度!$H$1:$I$4,2,0)</f>
        <v>機会があれば行きたい</v>
      </c>
    </row>
    <row r="33" spans="1:13" ht="18.75" x14ac:dyDescent="0.4">
      <c r="A33" s="18">
        <v>30</v>
      </c>
      <c r="B33" s="35">
        <v>45372</v>
      </c>
      <c r="C33" s="18" t="s">
        <v>23</v>
      </c>
      <c r="D33" s="33">
        <v>18287</v>
      </c>
      <c r="E33" s="1">
        <f t="shared" si="0"/>
        <v>75</v>
      </c>
      <c r="F33" s="1">
        <v>305</v>
      </c>
      <c r="G33" s="18" t="str">
        <f>VLOOKUP(F33,マスター_支店名・旅行先・単価・原価率・No・期待度!$A$1:$B$6,2,0)</f>
        <v>吉野川市</v>
      </c>
      <c r="H33" s="1" t="s">
        <v>35</v>
      </c>
      <c r="I33" s="29">
        <f>VLOOKUP($H33,マスター_支店名・旅行先・単価・原価率・No・期待度!$D$1:$F$8,2,0)</f>
        <v>5000</v>
      </c>
      <c r="J33" s="32">
        <f>VLOOKUP($H33,マスター_支店名・旅行先・単価・原価率・No・期待度!$D$1:$F$8,3,0)</f>
        <v>0.25</v>
      </c>
      <c r="K33" s="29">
        <f t="shared" si="1"/>
        <v>3750</v>
      </c>
      <c r="L33" s="18">
        <v>2</v>
      </c>
      <c r="M33" s="30" t="str">
        <f>VLOOKUP(L33,マスター_支店名・旅行先・単価・原価率・No・期待度!$H$1:$I$4,2,0)</f>
        <v>機会があれば行きたい</v>
      </c>
    </row>
    <row r="34" spans="1:13" ht="18.75" x14ac:dyDescent="0.4">
      <c r="A34" s="18">
        <v>31</v>
      </c>
      <c r="B34" s="35">
        <v>45372</v>
      </c>
      <c r="C34" s="18" t="s">
        <v>24</v>
      </c>
      <c r="D34" s="33">
        <v>33990</v>
      </c>
      <c r="E34" s="1">
        <f t="shared" si="0"/>
        <v>32</v>
      </c>
      <c r="F34" s="1">
        <v>301</v>
      </c>
      <c r="G34" s="18" t="str">
        <f>VLOOKUP(F34,マスター_支店名・旅行先・単価・原価率・No・期待度!$A$1:$B$6,2,0)</f>
        <v>徳島市</v>
      </c>
      <c r="H34" s="1" t="s">
        <v>37</v>
      </c>
      <c r="I34" s="29">
        <f>VLOOKUP($H34,マスター_支店名・旅行先・単価・原価率・No・期待度!$D$1:$F$8,2,0)</f>
        <v>7000</v>
      </c>
      <c r="J34" s="32">
        <f>VLOOKUP($H34,マスター_支店名・旅行先・単価・原価率・No・期待度!$D$1:$F$8,3,0)</f>
        <v>0.3</v>
      </c>
      <c r="K34" s="29">
        <f t="shared" si="1"/>
        <v>4900</v>
      </c>
      <c r="L34" s="18">
        <v>1</v>
      </c>
      <c r="M34" s="30" t="str">
        <f>VLOOKUP(L34,マスター_支店名・旅行先・単価・原価率・No・期待度!$H$1:$I$4,2,0)</f>
        <v>絶対に行きたい</v>
      </c>
    </row>
    <row r="35" spans="1:13" ht="18.75" x14ac:dyDescent="0.4">
      <c r="A35" s="18">
        <v>32</v>
      </c>
      <c r="B35" s="35">
        <v>45373</v>
      </c>
      <c r="C35" s="18" t="s">
        <v>23</v>
      </c>
      <c r="D35" s="33">
        <v>21908</v>
      </c>
      <c r="E35" s="1">
        <f t="shared" si="0"/>
        <v>65</v>
      </c>
      <c r="F35" s="1">
        <v>302</v>
      </c>
      <c r="G35" s="18" t="str">
        <f>VLOOKUP(F35,マスター_支店名・旅行先・単価・原価率・No・期待度!$A$1:$B$6,2,0)</f>
        <v>鳴門市</v>
      </c>
      <c r="H35" s="1" t="s">
        <v>33</v>
      </c>
      <c r="I35" s="29">
        <f>VLOOKUP($H35,マスター_支店名・旅行先・単価・原価率・No・期待度!$D$1:$F$8,2,0)</f>
        <v>550</v>
      </c>
      <c r="J35" s="32">
        <f>VLOOKUP($H35,マスター_支店名・旅行先・単価・原価率・No・期待度!$D$1:$F$8,3,0)</f>
        <v>0.7</v>
      </c>
      <c r="K35" s="29">
        <f t="shared" si="1"/>
        <v>165</v>
      </c>
      <c r="L35" s="18">
        <v>2</v>
      </c>
      <c r="M35" s="30" t="str">
        <f>VLOOKUP(L35,マスター_支店名・旅行先・単価・原価率・No・期待度!$H$1:$I$4,2,0)</f>
        <v>機会があれば行きたい</v>
      </c>
    </row>
    <row r="36" spans="1:13" ht="18.75" x14ac:dyDescent="0.4">
      <c r="A36" s="18">
        <v>33</v>
      </c>
      <c r="B36" s="35">
        <v>45373</v>
      </c>
      <c r="C36" s="18" t="s">
        <v>24</v>
      </c>
      <c r="D36" s="33">
        <v>19015</v>
      </c>
      <c r="E36" s="1">
        <f t="shared" ref="E36:E67" si="2">DATEDIF(D36,"2025/4/1","y")</f>
        <v>73</v>
      </c>
      <c r="F36" s="1">
        <v>303</v>
      </c>
      <c r="G36" s="18" t="str">
        <f>VLOOKUP(F36,マスター_支店名・旅行先・単価・原価率・No・期待度!$A$1:$B$6,2,0)</f>
        <v>阿南市</v>
      </c>
      <c r="H36" s="1" t="s">
        <v>38</v>
      </c>
      <c r="I36" s="29">
        <f>VLOOKUP($H36,マスター_支店名・旅行先・単価・原価率・No・期待度!$D$1:$F$8,2,0)</f>
        <v>350</v>
      </c>
      <c r="J36" s="32">
        <f>VLOOKUP($H36,マスター_支店名・旅行先・単価・原価率・No・期待度!$D$1:$F$8,3,0)</f>
        <v>0.2</v>
      </c>
      <c r="K36" s="29">
        <f t="shared" ref="K36:K67" si="3">I36-(I36*J36)</f>
        <v>280</v>
      </c>
      <c r="L36" s="18">
        <v>2</v>
      </c>
      <c r="M36" s="30" t="str">
        <f>VLOOKUP(L36,マスター_支店名・旅行先・単価・原価率・No・期待度!$H$1:$I$4,2,0)</f>
        <v>機会があれば行きたい</v>
      </c>
    </row>
    <row r="37" spans="1:13" ht="18.75" x14ac:dyDescent="0.4">
      <c r="A37" s="18">
        <v>34</v>
      </c>
      <c r="B37" s="35">
        <v>45373</v>
      </c>
      <c r="C37" s="18" t="s">
        <v>23</v>
      </c>
      <c r="D37" s="33">
        <v>33628</v>
      </c>
      <c r="E37" s="1">
        <f t="shared" si="2"/>
        <v>33</v>
      </c>
      <c r="F37" s="1">
        <v>304</v>
      </c>
      <c r="G37" s="18" t="str">
        <f>VLOOKUP(F37,マスター_支店名・旅行先・単価・原価率・No・期待度!$A$1:$B$6,2,0)</f>
        <v>小松島市</v>
      </c>
      <c r="H37" s="1" t="s">
        <v>39</v>
      </c>
      <c r="I37" s="29">
        <f>VLOOKUP($H37,マスター_支店名・旅行先・単価・原価率・No・期待度!$D$1:$F$8,2,0)</f>
        <v>3000</v>
      </c>
      <c r="J37" s="32">
        <f>VLOOKUP($H37,マスター_支店名・旅行先・単価・原価率・No・期待度!$D$1:$F$8,3,0)</f>
        <v>0.5</v>
      </c>
      <c r="K37" s="29">
        <f t="shared" si="3"/>
        <v>1500</v>
      </c>
      <c r="L37" s="18">
        <v>2</v>
      </c>
      <c r="M37" s="30" t="str">
        <f>VLOOKUP(L37,マスター_支店名・旅行先・単価・原価率・No・期待度!$H$1:$I$4,2,0)</f>
        <v>機会があれば行きたい</v>
      </c>
    </row>
    <row r="38" spans="1:13" ht="18.75" x14ac:dyDescent="0.4">
      <c r="A38" s="18">
        <v>35</v>
      </c>
      <c r="B38" s="35">
        <v>45373</v>
      </c>
      <c r="C38" s="18" t="s">
        <v>23</v>
      </c>
      <c r="D38" s="33">
        <v>32776</v>
      </c>
      <c r="E38" s="1">
        <f t="shared" si="2"/>
        <v>35</v>
      </c>
      <c r="F38" s="1">
        <v>305</v>
      </c>
      <c r="G38" s="18" t="str">
        <f>VLOOKUP(F38,マスター_支店名・旅行先・単価・原価率・No・期待度!$A$1:$B$6,2,0)</f>
        <v>吉野川市</v>
      </c>
      <c r="H38" s="1" t="s">
        <v>40</v>
      </c>
      <c r="I38" s="29">
        <f>VLOOKUP($H38,マスター_支店名・旅行先・単価・原価率・No・期待度!$D$1:$F$8,2,0)</f>
        <v>2500</v>
      </c>
      <c r="J38" s="32">
        <f>VLOOKUP($H38,マスター_支店名・旅行先・単価・原価率・No・期待度!$D$1:$F$8,3,0)</f>
        <v>0.2</v>
      </c>
      <c r="K38" s="29">
        <f t="shared" si="3"/>
        <v>2000</v>
      </c>
      <c r="L38" s="18">
        <v>2</v>
      </c>
      <c r="M38" s="30" t="str">
        <f>VLOOKUP(L38,マスター_支店名・旅行先・単価・原価率・No・期待度!$H$1:$I$4,2,0)</f>
        <v>機会があれば行きたい</v>
      </c>
    </row>
    <row r="39" spans="1:13" ht="18.75" x14ac:dyDescent="0.4">
      <c r="A39" s="18">
        <v>36</v>
      </c>
      <c r="B39" s="35">
        <v>45395</v>
      </c>
      <c r="C39" s="18" t="s">
        <v>24</v>
      </c>
      <c r="D39" s="33">
        <v>32048</v>
      </c>
      <c r="E39" s="1">
        <f t="shared" si="2"/>
        <v>37</v>
      </c>
      <c r="F39" s="1">
        <v>301</v>
      </c>
      <c r="G39" s="18" t="str">
        <f>VLOOKUP(F39,マスター_支店名・旅行先・単価・原価率・No・期待度!$A$1:$B$6,2,0)</f>
        <v>徳島市</v>
      </c>
      <c r="H39" s="1" t="s">
        <v>41</v>
      </c>
      <c r="I39" s="29">
        <f>VLOOKUP($H39,マスター_支店名・旅行先・単価・原価率・No・期待度!$D$1:$F$8,2,0)</f>
        <v>1500</v>
      </c>
      <c r="J39" s="32">
        <f>VLOOKUP($H39,マスター_支店名・旅行先・単価・原価率・No・期待度!$D$1:$F$8,3,0)</f>
        <v>0.3</v>
      </c>
      <c r="K39" s="29">
        <f t="shared" si="3"/>
        <v>1050</v>
      </c>
      <c r="L39" s="18">
        <v>1</v>
      </c>
      <c r="M39" s="30" t="str">
        <f>VLOOKUP(L39,マスター_支店名・旅行先・単価・原価率・No・期待度!$H$1:$I$4,2,0)</f>
        <v>絶対に行きたい</v>
      </c>
    </row>
    <row r="40" spans="1:13" ht="18.75" x14ac:dyDescent="0.4">
      <c r="A40" s="18">
        <v>37</v>
      </c>
      <c r="B40" s="35">
        <v>45395</v>
      </c>
      <c r="C40" s="18" t="s">
        <v>23</v>
      </c>
      <c r="D40" s="33">
        <v>27331</v>
      </c>
      <c r="E40" s="1">
        <f t="shared" si="2"/>
        <v>50</v>
      </c>
      <c r="F40" s="1">
        <v>301</v>
      </c>
      <c r="G40" s="18" t="str">
        <f>VLOOKUP(F40,マスター_支店名・旅行先・単価・原価率・No・期待度!$A$1:$B$6,2,0)</f>
        <v>徳島市</v>
      </c>
      <c r="H40" s="1" t="s">
        <v>35</v>
      </c>
      <c r="I40" s="29">
        <f>VLOOKUP($H40,マスター_支店名・旅行先・単価・原価率・No・期待度!$D$1:$F$8,2,0)</f>
        <v>5000</v>
      </c>
      <c r="J40" s="32">
        <f>VLOOKUP($H40,マスター_支店名・旅行先・単価・原価率・No・期待度!$D$1:$F$8,3,0)</f>
        <v>0.25</v>
      </c>
      <c r="K40" s="29">
        <f t="shared" si="3"/>
        <v>3750</v>
      </c>
      <c r="L40" s="18">
        <v>1</v>
      </c>
      <c r="M40" s="30" t="str">
        <f>VLOOKUP(L40,マスター_支店名・旅行先・単価・原価率・No・期待度!$H$1:$I$4,2,0)</f>
        <v>絶対に行きたい</v>
      </c>
    </row>
    <row r="41" spans="1:13" ht="18.75" x14ac:dyDescent="0.4">
      <c r="A41" s="18">
        <v>38</v>
      </c>
      <c r="B41" s="35">
        <v>45396</v>
      </c>
      <c r="C41" s="18" t="s">
        <v>24</v>
      </c>
      <c r="D41" s="33">
        <v>29881</v>
      </c>
      <c r="E41" s="1">
        <f t="shared" si="2"/>
        <v>43</v>
      </c>
      <c r="F41" s="1">
        <v>302</v>
      </c>
      <c r="G41" s="18" t="str">
        <f>VLOOKUP(F41,マスター_支店名・旅行先・単価・原価率・No・期待度!$A$1:$B$6,2,0)</f>
        <v>鳴門市</v>
      </c>
      <c r="H41" s="1" t="s">
        <v>37</v>
      </c>
      <c r="I41" s="29">
        <f>VLOOKUP($H41,マスター_支店名・旅行先・単価・原価率・No・期待度!$D$1:$F$8,2,0)</f>
        <v>7000</v>
      </c>
      <c r="J41" s="32">
        <f>VLOOKUP($H41,マスター_支店名・旅行先・単価・原価率・No・期待度!$D$1:$F$8,3,0)</f>
        <v>0.3</v>
      </c>
      <c r="K41" s="29">
        <f t="shared" si="3"/>
        <v>4900</v>
      </c>
      <c r="L41" s="18">
        <v>3</v>
      </c>
      <c r="M41" s="30" t="str">
        <f>VLOOKUP(L41,マスター_支店名・旅行先・単価・原価率・No・期待度!$H$1:$I$4,2,0)</f>
        <v>選択肢の中で選んだ</v>
      </c>
    </row>
    <row r="42" spans="1:13" ht="18.75" x14ac:dyDescent="0.4">
      <c r="A42" s="18">
        <v>39</v>
      </c>
      <c r="B42" s="35">
        <v>45396</v>
      </c>
      <c r="C42" s="18" t="s">
        <v>24</v>
      </c>
      <c r="D42" s="33">
        <v>33082</v>
      </c>
      <c r="E42" s="1">
        <f t="shared" si="2"/>
        <v>34</v>
      </c>
      <c r="F42" s="1">
        <v>301</v>
      </c>
      <c r="G42" s="18" t="str">
        <f>VLOOKUP(F42,マスター_支店名・旅行先・単価・原価率・No・期待度!$A$1:$B$6,2,0)</f>
        <v>徳島市</v>
      </c>
      <c r="H42" s="1" t="s">
        <v>33</v>
      </c>
      <c r="I42" s="29">
        <f>VLOOKUP($H42,マスター_支店名・旅行先・単価・原価率・No・期待度!$D$1:$F$8,2,0)</f>
        <v>550</v>
      </c>
      <c r="J42" s="32">
        <f>VLOOKUP($H42,マスター_支店名・旅行先・単価・原価率・No・期待度!$D$1:$F$8,3,0)</f>
        <v>0.7</v>
      </c>
      <c r="K42" s="29">
        <f t="shared" si="3"/>
        <v>165</v>
      </c>
      <c r="L42" s="18">
        <v>1</v>
      </c>
      <c r="M42" s="30" t="str">
        <f>VLOOKUP(L42,マスター_支店名・旅行先・単価・原価率・No・期待度!$H$1:$I$4,2,0)</f>
        <v>絶対に行きたい</v>
      </c>
    </row>
    <row r="43" spans="1:13" ht="18.75" x14ac:dyDescent="0.4">
      <c r="A43" s="18">
        <v>40</v>
      </c>
      <c r="B43" s="35">
        <v>45396</v>
      </c>
      <c r="C43" s="18" t="s">
        <v>23</v>
      </c>
      <c r="D43" s="33">
        <v>26259</v>
      </c>
      <c r="E43" s="1">
        <f t="shared" si="2"/>
        <v>53</v>
      </c>
      <c r="F43" s="1">
        <v>302</v>
      </c>
      <c r="G43" s="18" t="str">
        <f>VLOOKUP(F43,マスター_支店名・旅行先・単価・原価率・No・期待度!$A$1:$B$6,2,0)</f>
        <v>鳴門市</v>
      </c>
      <c r="H43" s="1" t="s">
        <v>38</v>
      </c>
      <c r="I43" s="29">
        <f>VLOOKUP($H43,マスター_支店名・旅行先・単価・原価率・No・期待度!$D$1:$F$8,2,0)</f>
        <v>350</v>
      </c>
      <c r="J43" s="32">
        <f>VLOOKUP($H43,マスター_支店名・旅行先・単価・原価率・No・期待度!$D$1:$F$8,3,0)</f>
        <v>0.2</v>
      </c>
      <c r="K43" s="29">
        <f t="shared" si="3"/>
        <v>280</v>
      </c>
      <c r="L43" s="18">
        <v>2</v>
      </c>
      <c r="M43" s="30" t="str">
        <f>VLOOKUP(L43,マスター_支店名・旅行先・単価・原価率・No・期待度!$H$1:$I$4,2,0)</f>
        <v>機会があれば行きたい</v>
      </c>
    </row>
    <row r="44" spans="1:13" ht="18.75" x14ac:dyDescent="0.4">
      <c r="A44" s="18">
        <v>41</v>
      </c>
      <c r="B44" s="35">
        <v>45396</v>
      </c>
      <c r="C44" s="18" t="s">
        <v>23</v>
      </c>
      <c r="D44" s="33">
        <v>28788</v>
      </c>
      <c r="E44" s="1">
        <f t="shared" si="2"/>
        <v>46</v>
      </c>
      <c r="F44" s="1">
        <v>303</v>
      </c>
      <c r="G44" s="18" t="str">
        <f>VLOOKUP(F44,マスター_支店名・旅行先・単価・原価率・No・期待度!$A$1:$B$6,2,0)</f>
        <v>阿南市</v>
      </c>
      <c r="H44" s="1" t="s">
        <v>41</v>
      </c>
      <c r="I44" s="29">
        <f>VLOOKUP($H44,マスター_支店名・旅行先・単価・原価率・No・期待度!$D$1:$F$8,2,0)</f>
        <v>1500</v>
      </c>
      <c r="J44" s="32">
        <f>VLOOKUP($H44,マスター_支店名・旅行先・単価・原価率・No・期待度!$D$1:$F$8,3,0)</f>
        <v>0.3</v>
      </c>
      <c r="K44" s="29">
        <f t="shared" si="3"/>
        <v>1050</v>
      </c>
      <c r="L44" s="18">
        <v>3</v>
      </c>
      <c r="M44" s="30" t="str">
        <f>VLOOKUP(L44,マスター_支店名・旅行先・単価・原価率・No・期待度!$H$1:$I$4,2,0)</f>
        <v>選択肢の中で選んだ</v>
      </c>
    </row>
    <row r="45" spans="1:13" ht="18.75" x14ac:dyDescent="0.4">
      <c r="A45" s="18">
        <v>42</v>
      </c>
      <c r="B45" s="35">
        <v>45397</v>
      </c>
      <c r="C45" s="18" t="s">
        <v>23</v>
      </c>
      <c r="D45" s="33">
        <v>26636</v>
      </c>
      <c r="E45" s="1">
        <f t="shared" si="2"/>
        <v>52</v>
      </c>
      <c r="F45" s="1">
        <v>304</v>
      </c>
      <c r="G45" s="18" t="str">
        <f>VLOOKUP(F45,マスター_支店名・旅行先・単価・原価率・No・期待度!$A$1:$B$6,2,0)</f>
        <v>小松島市</v>
      </c>
      <c r="H45" s="1" t="s">
        <v>35</v>
      </c>
      <c r="I45" s="29">
        <f>VLOOKUP($H45,マスター_支店名・旅行先・単価・原価率・No・期待度!$D$1:$F$8,2,0)</f>
        <v>5000</v>
      </c>
      <c r="J45" s="32">
        <f>VLOOKUP($H45,マスター_支店名・旅行先・単価・原価率・No・期待度!$D$1:$F$8,3,0)</f>
        <v>0.25</v>
      </c>
      <c r="K45" s="29">
        <f t="shared" si="3"/>
        <v>3750</v>
      </c>
      <c r="L45" s="18">
        <v>3</v>
      </c>
      <c r="M45" s="30" t="str">
        <f>VLOOKUP(L45,マスター_支店名・旅行先・単価・原価率・No・期待度!$H$1:$I$4,2,0)</f>
        <v>選択肢の中で選んだ</v>
      </c>
    </row>
    <row r="46" spans="1:13" ht="18.75" x14ac:dyDescent="0.4">
      <c r="A46" s="18">
        <v>43</v>
      </c>
      <c r="B46" s="35">
        <v>45397</v>
      </c>
      <c r="C46" s="18" t="s">
        <v>24</v>
      </c>
      <c r="D46" s="33">
        <v>26967</v>
      </c>
      <c r="E46" s="1">
        <f t="shared" si="2"/>
        <v>51</v>
      </c>
      <c r="F46" s="1">
        <v>305</v>
      </c>
      <c r="G46" s="18" t="str">
        <f>VLOOKUP(F46,マスター_支店名・旅行先・単価・原価率・No・期待度!$A$1:$B$6,2,0)</f>
        <v>吉野川市</v>
      </c>
      <c r="H46" s="1" t="s">
        <v>37</v>
      </c>
      <c r="I46" s="29">
        <f>VLOOKUP($H46,マスター_支店名・旅行先・単価・原価率・No・期待度!$D$1:$F$8,2,0)</f>
        <v>7000</v>
      </c>
      <c r="J46" s="32">
        <f>VLOOKUP($H46,マスター_支店名・旅行先・単価・原価率・No・期待度!$D$1:$F$8,3,0)</f>
        <v>0.3</v>
      </c>
      <c r="K46" s="29">
        <f t="shared" si="3"/>
        <v>4900</v>
      </c>
      <c r="L46" s="18">
        <v>3</v>
      </c>
      <c r="M46" s="30" t="str">
        <f>VLOOKUP(L46,マスター_支店名・旅行先・単価・原価率・No・期待度!$H$1:$I$4,2,0)</f>
        <v>選択肢の中で選んだ</v>
      </c>
    </row>
    <row r="47" spans="1:13" ht="18.75" x14ac:dyDescent="0.4">
      <c r="A47" s="18">
        <v>44</v>
      </c>
      <c r="B47" s="35">
        <v>45398</v>
      </c>
      <c r="C47" s="18" t="s">
        <v>24</v>
      </c>
      <c r="D47" s="33">
        <v>35813</v>
      </c>
      <c r="E47" s="1">
        <f t="shared" si="2"/>
        <v>27</v>
      </c>
      <c r="F47" s="1">
        <v>301</v>
      </c>
      <c r="G47" s="18" t="str">
        <f>VLOOKUP(F47,マスター_支店名・旅行先・単価・原価率・No・期待度!$A$1:$B$6,2,0)</f>
        <v>徳島市</v>
      </c>
      <c r="H47" s="1" t="s">
        <v>33</v>
      </c>
      <c r="I47" s="29">
        <f>VLOOKUP($H47,マスター_支店名・旅行先・単価・原価率・No・期待度!$D$1:$F$8,2,0)</f>
        <v>550</v>
      </c>
      <c r="J47" s="32">
        <f>VLOOKUP($H47,マスター_支店名・旅行先・単価・原価率・No・期待度!$D$1:$F$8,3,0)</f>
        <v>0.7</v>
      </c>
      <c r="K47" s="29">
        <f t="shared" si="3"/>
        <v>165</v>
      </c>
      <c r="L47" s="18">
        <v>3</v>
      </c>
      <c r="M47" s="30" t="str">
        <f>VLOOKUP(L47,マスター_支店名・旅行先・単価・原価率・No・期待度!$H$1:$I$4,2,0)</f>
        <v>選択肢の中で選んだ</v>
      </c>
    </row>
    <row r="48" spans="1:13" ht="18.75" x14ac:dyDescent="0.4">
      <c r="A48" s="18">
        <v>45</v>
      </c>
      <c r="B48" s="35">
        <v>45398</v>
      </c>
      <c r="C48" s="18" t="s">
        <v>24</v>
      </c>
      <c r="D48" s="33">
        <v>28788</v>
      </c>
      <c r="E48" s="1">
        <f t="shared" si="2"/>
        <v>46</v>
      </c>
      <c r="F48" s="1">
        <v>302</v>
      </c>
      <c r="G48" s="18" t="str">
        <f>VLOOKUP(F48,マスター_支店名・旅行先・単価・原価率・No・期待度!$A$1:$B$6,2,0)</f>
        <v>鳴門市</v>
      </c>
      <c r="H48" s="1" t="s">
        <v>38</v>
      </c>
      <c r="I48" s="29">
        <f>VLOOKUP($H48,マスター_支店名・旅行先・単価・原価率・No・期待度!$D$1:$F$8,2,0)</f>
        <v>350</v>
      </c>
      <c r="J48" s="32">
        <f>VLOOKUP($H48,マスター_支店名・旅行先・単価・原価率・No・期待度!$D$1:$F$8,3,0)</f>
        <v>0.2</v>
      </c>
      <c r="K48" s="29">
        <f t="shared" si="3"/>
        <v>280</v>
      </c>
      <c r="L48" s="18">
        <v>2</v>
      </c>
      <c r="M48" s="30" t="str">
        <f>VLOOKUP(L48,マスター_支店名・旅行先・単価・原価率・No・期待度!$H$1:$I$4,2,0)</f>
        <v>機会があれば行きたい</v>
      </c>
    </row>
    <row r="49" spans="1:13" ht="18.75" x14ac:dyDescent="0.4">
      <c r="A49" s="18">
        <v>46</v>
      </c>
      <c r="B49" s="35">
        <v>45398</v>
      </c>
      <c r="C49" s="18" t="s">
        <v>24</v>
      </c>
      <c r="D49" s="33">
        <v>30591</v>
      </c>
      <c r="E49" s="1">
        <f t="shared" si="2"/>
        <v>41</v>
      </c>
      <c r="F49" s="1">
        <v>301</v>
      </c>
      <c r="G49" s="18" t="str">
        <f>VLOOKUP(F49,マスター_支店名・旅行先・単価・原価率・No・期待度!$A$1:$B$6,2,0)</f>
        <v>徳島市</v>
      </c>
      <c r="H49" s="1" t="s">
        <v>39</v>
      </c>
      <c r="I49" s="29">
        <f>VLOOKUP($H49,マスター_支店名・旅行先・単価・原価率・No・期待度!$D$1:$F$8,2,0)</f>
        <v>3000</v>
      </c>
      <c r="J49" s="32">
        <f>VLOOKUP($H49,マスター_支店名・旅行先・単価・原価率・No・期待度!$D$1:$F$8,3,0)</f>
        <v>0.5</v>
      </c>
      <c r="K49" s="29">
        <f t="shared" si="3"/>
        <v>1500</v>
      </c>
      <c r="L49" s="18">
        <v>2</v>
      </c>
      <c r="M49" s="30" t="str">
        <f>VLOOKUP(L49,マスター_支店名・旅行先・単価・原価率・No・期待度!$H$1:$I$4,2,0)</f>
        <v>機会があれば行きたい</v>
      </c>
    </row>
    <row r="50" spans="1:13" ht="18.75" x14ac:dyDescent="0.4">
      <c r="A50" s="18">
        <v>47</v>
      </c>
      <c r="B50" s="35">
        <v>45398</v>
      </c>
      <c r="C50" s="18" t="s">
        <v>23</v>
      </c>
      <c r="D50" s="33">
        <v>26967</v>
      </c>
      <c r="E50" s="1">
        <f t="shared" si="2"/>
        <v>51</v>
      </c>
      <c r="F50" s="1">
        <v>302</v>
      </c>
      <c r="G50" s="18" t="str">
        <f>VLOOKUP(F50,マスター_支店名・旅行先・単価・原価率・No・期待度!$A$1:$B$6,2,0)</f>
        <v>鳴門市</v>
      </c>
      <c r="H50" s="1" t="s">
        <v>40</v>
      </c>
      <c r="I50" s="29">
        <f>VLOOKUP($H50,マスター_支店名・旅行先・単価・原価率・No・期待度!$D$1:$F$8,2,0)</f>
        <v>2500</v>
      </c>
      <c r="J50" s="32">
        <f>VLOOKUP($H50,マスター_支店名・旅行先・単価・原価率・No・期待度!$D$1:$F$8,3,0)</f>
        <v>0.2</v>
      </c>
      <c r="K50" s="29">
        <f t="shared" si="3"/>
        <v>2000</v>
      </c>
      <c r="L50" s="18">
        <v>1</v>
      </c>
      <c r="M50" s="30" t="str">
        <f>VLOOKUP(L50,マスター_支店名・旅行先・単価・原価率・No・期待度!$H$1:$I$4,2,0)</f>
        <v>絶対に行きたい</v>
      </c>
    </row>
    <row r="51" spans="1:13" ht="18.75" x14ac:dyDescent="0.4">
      <c r="A51" s="18">
        <v>48</v>
      </c>
      <c r="B51" s="35">
        <v>45399</v>
      </c>
      <c r="C51" s="18" t="s">
        <v>23</v>
      </c>
      <c r="D51" s="33">
        <v>30255</v>
      </c>
      <c r="E51" s="1">
        <f t="shared" si="2"/>
        <v>42</v>
      </c>
      <c r="F51" s="1">
        <v>303</v>
      </c>
      <c r="G51" s="18" t="str">
        <f>VLOOKUP(F51,マスター_支店名・旅行先・単価・原価率・No・期待度!$A$1:$B$6,2,0)</f>
        <v>阿南市</v>
      </c>
      <c r="H51" s="1" t="s">
        <v>41</v>
      </c>
      <c r="I51" s="29">
        <f>VLOOKUP($H51,マスター_支店名・旅行先・単価・原価率・No・期待度!$D$1:$F$8,2,0)</f>
        <v>1500</v>
      </c>
      <c r="J51" s="32">
        <f>VLOOKUP($H51,マスター_支店名・旅行先・単価・原価率・No・期待度!$D$1:$F$8,3,0)</f>
        <v>0.3</v>
      </c>
      <c r="K51" s="29">
        <f t="shared" si="3"/>
        <v>1050</v>
      </c>
      <c r="L51" s="18">
        <v>1</v>
      </c>
      <c r="M51" s="30" t="str">
        <f>VLOOKUP(L51,マスター_支店名・旅行先・単価・原価率・No・期待度!$H$1:$I$4,2,0)</f>
        <v>絶対に行きたい</v>
      </c>
    </row>
    <row r="52" spans="1:13" ht="18.75" x14ac:dyDescent="0.4">
      <c r="A52" s="18">
        <v>49</v>
      </c>
      <c r="B52" s="35">
        <v>45399</v>
      </c>
      <c r="C52" s="18" t="s">
        <v>23</v>
      </c>
      <c r="D52" s="33">
        <v>25895</v>
      </c>
      <c r="E52" s="1">
        <f t="shared" si="2"/>
        <v>54</v>
      </c>
      <c r="F52" s="1">
        <v>301</v>
      </c>
      <c r="G52" s="18" t="str">
        <f>VLOOKUP(F52,マスター_支店名・旅行先・単価・原価率・No・期待度!$A$1:$B$6,2,0)</f>
        <v>徳島市</v>
      </c>
      <c r="H52" s="1" t="s">
        <v>35</v>
      </c>
      <c r="I52" s="29">
        <f>VLOOKUP($H52,マスター_支店名・旅行先・単価・原価率・No・期待度!$D$1:$F$8,2,0)</f>
        <v>5000</v>
      </c>
      <c r="J52" s="32">
        <f>VLOOKUP($H52,マスター_支店名・旅行先・単価・原価率・No・期待度!$D$1:$F$8,3,0)</f>
        <v>0.25</v>
      </c>
      <c r="K52" s="29">
        <f t="shared" si="3"/>
        <v>3750</v>
      </c>
      <c r="L52" s="18">
        <v>2</v>
      </c>
      <c r="M52" s="30" t="str">
        <f>VLOOKUP(L52,マスター_支店名・旅行先・単価・原価率・No・期待度!$H$1:$I$4,2,0)</f>
        <v>機会があれば行きたい</v>
      </c>
    </row>
    <row r="53" spans="1:13" ht="18.75" x14ac:dyDescent="0.4">
      <c r="A53" s="18">
        <v>50</v>
      </c>
      <c r="B53" s="35">
        <v>45400</v>
      </c>
      <c r="C53" s="18" t="s">
        <v>23</v>
      </c>
      <c r="D53" s="33">
        <v>29152</v>
      </c>
      <c r="E53" s="1">
        <f t="shared" si="2"/>
        <v>45</v>
      </c>
      <c r="F53" s="1">
        <v>302</v>
      </c>
      <c r="G53" s="18" t="str">
        <f>VLOOKUP(F53,マスター_支店名・旅行先・単価・原価率・No・期待度!$A$1:$B$6,2,0)</f>
        <v>鳴門市</v>
      </c>
      <c r="H53" s="1" t="s">
        <v>37</v>
      </c>
      <c r="I53" s="29">
        <f>VLOOKUP($H53,マスター_支店名・旅行先・単価・原価率・No・期待度!$D$1:$F$8,2,0)</f>
        <v>7000</v>
      </c>
      <c r="J53" s="32">
        <f>VLOOKUP($H53,マスター_支店名・旅行先・単価・原価率・No・期待度!$D$1:$F$8,3,0)</f>
        <v>0.3</v>
      </c>
      <c r="K53" s="29">
        <f t="shared" si="3"/>
        <v>4900</v>
      </c>
      <c r="L53" s="18">
        <v>2</v>
      </c>
      <c r="M53" s="30" t="str">
        <f>VLOOKUP(L53,マスター_支店名・旅行先・単価・原価率・No・期待度!$H$1:$I$4,2,0)</f>
        <v>機会があれば行きたい</v>
      </c>
    </row>
    <row r="54" spans="1:13" ht="18.75" x14ac:dyDescent="0.4">
      <c r="A54" s="18">
        <v>51</v>
      </c>
      <c r="B54" s="35">
        <v>45400</v>
      </c>
      <c r="C54" s="18" t="s">
        <v>24</v>
      </c>
      <c r="D54" s="33">
        <v>32833</v>
      </c>
      <c r="E54" s="1">
        <f t="shared" si="2"/>
        <v>35</v>
      </c>
      <c r="F54" s="1">
        <v>301</v>
      </c>
      <c r="G54" s="18" t="str">
        <f>VLOOKUP(F54,マスター_支店名・旅行先・単価・原価率・No・期待度!$A$1:$B$6,2,0)</f>
        <v>徳島市</v>
      </c>
      <c r="H54" s="1" t="s">
        <v>41</v>
      </c>
      <c r="I54" s="29">
        <f>VLOOKUP($H54,マスター_支店名・旅行先・単価・原価率・No・期待度!$D$1:$F$8,2,0)</f>
        <v>1500</v>
      </c>
      <c r="J54" s="32">
        <f>VLOOKUP($H54,マスター_支店名・旅行先・単価・原価率・No・期待度!$D$1:$F$8,3,0)</f>
        <v>0.3</v>
      </c>
      <c r="K54" s="29">
        <f t="shared" si="3"/>
        <v>1050</v>
      </c>
      <c r="L54" s="18">
        <v>1</v>
      </c>
      <c r="M54" s="30" t="str">
        <f>VLOOKUP(L54,マスター_支店名・旅行先・単価・原価率・No・期待度!$H$1:$I$4,2,0)</f>
        <v>絶対に行きたい</v>
      </c>
    </row>
    <row r="55" spans="1:13" ht="18.75" x14ac:dyDescent="0.4">
      <c r="A55" s="18">
        <v>52</v>
      </c>
      <c r="B55" s="35">
        <v>45400</v>
      </c>
      <c r="C55" s="18" t="s">
        <v>24</v>
      </c>
      <c r="D55" s="33">
        <v>30955</v>
      </c>
      <c r="E55" s="1">
        <f t="shared" si="2"/>
        <v>40</v>
      </c>
      <c r="F55" s="1">
        <v>302</v>
      </c>
      <c r="G55" s="18" t="str">
        <f>VLOOKUP(F55,マスター_支店名・旅行先・単価・原価率・No・期待度!$A$1:$B$6,2,0)</f>
        <v>鳴門市</v>
      </c>
      <c r="H55" s="1" t="s">
        <v>35</v>
      </c>
      <c r="I55" s="29">
        <f>VLOOKUP($H55,マスター_支店名・旅行先・単価・原価率・No・期待度!$D$1:$F$8,2,0)</f>
        <v>5000</v>
      </c>
      <c r="J55" s="32">
        <f>VLOOKUP($H55,マスター_支店名・旅行先・単価・原価率・No・期待度!$D$1:$F$8,3,0)</f>
        <v>0.25</v>
      </c>
      <c r="K55" s="29">
        <f t="shared" si="3"/>
        <v>3750</v>
      </c>
      <c r="L55" s="18">
        <v>1</v>
      </c>
      <c r="M55" s="30" t="str">
        <f>VLOOKUP(L55,マスター_支店名・旅行先・単価・原価率・No・期待度!$H$1:$I$4,2,0)</f>
        <v>絶対に行きたい</v>
      </c>
    </row>
    <row r="56" spans="1:13" ht="18.75" x14ac:dyDescent="0.4">
      <c r="A56" s="18">
        <v>53</v>
      </c>
      <c r="B56" s="35">
        <v>45400</v>
      </c>
      <c r="C56" s="18" t="s">
        <v>24</v>
      </c>
      <c r="D56" s="33">
        <v>33879</v>
      </c>
      <c r="E56" s="1">
        <f t="shared" si="2"/>
        <v>32</v>
      </c>
      <c r="F56" s="1">
        <v>303</v>
      </c>
      <c r="G56" s="18" t="str">
        <f>VLOOKUP(F56,マスター_支店名・旅行先・単価・原価率・No・期待度!$A$1:$B$6,2,0)</f>
        <v>阿南市</v>
      </c>
      <c r="H56" s="1" t="s">
        <v>37</v>
      </c>
      <c r="I56" s="29">
        <f>VLOOKUP($H56,マスター_支店名・旅行先・単価・原価率・No・期待度!$D$1:$F$8,2,0)</f>
        <v>7000</v>
      </c>
      <c r="J56" s="32">
        <f>VLOOKUP($H56,マスター_支店名・旅行先・単価・原価率・No・期待度!$D$1:$F$8,3,0)</f>
        <v>0.3</v>
      </c>
      <c r="K56" s="29">
        <f t="shared" si="3"/>
        <v>4900</v>
      </c>
      <c r="L56" s="18">
        <v>2</v>
      </c>
      <c r="M56" s="30" t="str">
        <f>VLOOKUP(L56,マスター_支店名・旅行先・単価・原価率・No・期待度!$H$1:$I$4,2,0)</f>
        <v>機会があれば行きたい</v>
      </c>
    </row>
    <row r="57" spans="1:13" ht="18.75" x14ac:dyDescent="0.4">
      <c r="A57" s="18">
        <v>54</v>
      </c>
      <c r="B57" s="35">
        <v>45401</v>
      </c>
      <c r="C57" s="18" t="s">
        <v>23</v>
      </c>
      <c r="D57" s="33">
        <v>27695</v>
      </c>
      <c r="E57" s="1">
        <f t="shared" si="2"/>
        <v>49</v>
      </c>
      <c r="F57" s="1">
        <v>304</v>
      </c>
      <c r="G57" s="18" t="str">
        <f>VLOOKUP(F57,マスター_支店名・旅行先・単価・原価率・No・期待度!$A$1:$B$6,2,0)</f>
        <v>小松島市</v>
      </c>
      <c r="H57" s="1" t="s">
        <v>33</v>
      </c>
      <c r="I57" s="29">
        <f>VLOOKUP($H57,マスター_支店名・旅行先・単価・原価率・No・期待度!$D$1:$F$8,2,0)</f>
        <v>550</v>
      </c>
      <c r="J57" s="32">
        <f>VLOOKUP($H57,マスター_支店名・旅行先・単価・原価率・No・期待度!$D$1:$F$8,3,0)</f>
        <v>0.7</v>
      </c>
      <c r="K57" s="29">
        <f t="shared" si="3"/>
        <v>165</v>
      </c>
      <c r="L57" s="18">
        <v>3</v>
      </c>
      <c r="M57" s="30" t="str">
        <f>VLOOKUP(L57,マスター_支店名・旅行先・単価・原価率・No・期待度!$H$1:$I$4,2,0)</f>
        <v>選択肢の中で選んだ</v>
      </c>
    </row>
    <row r="58" spans="1:13" ht="18.75" x14ac:dyDescent="0.4">
      <c r="A58" s="18">
        <v>55</v>
      </c>
      <c r="B58" s="35">
        <v>45401</v>
      </c>
      <c r="C58" s="18" t="s">
        <v>24</v>
      </c>
      <c r="D58" s="33">
        <v>25531</v>
      </c>
      <c r="E58" s="1">
        <f t="shared" si="2"/>
        <v>55</v>
      </c>
      <c r="F58" s="1">
        <v>305</v>
      </c>
      <c r="G58" s="18" t="str">
        <f>VLOOKUP(F58,マスター_支店名・旅行先・単価・原価率・No・期待度!$A$1:$B$6,2,0)</f>
        <v>吉野川市</v>
      </c>
      <c r="H58" s="1" t="s">
        <v>38</v>
      </c>
      <c r="I58" s="29">
        <f>VLOOKUP($H58,マスター_支店名・旅行先・単価・原価率・No・期待度!$D$1:$F$8,2,0)</f>
        <v>350</v>
      </c>
      <c r="J58" s="32">
        <f>VLOOKUP($H58,マスター_支店名・旅行先・単価・原価率・No・期待度!$D$1:$F$8,3,0)</f>
        <v>0.2</v>
      </c>
      <c r="K58" s="29">
        <f t="shared" si="3"/>
        <v>280</v>
      </c>
      <c r="L58" s="18">
        <v>3</v>
      </c>
      <c r="M58" s="30" t="str">
        <f>VLOOKUP(L58,マスター_支店名・旅行先・単価・原価率・No・期待度!$H$1:$I$4,2,0)</f>
        <v>選択肢の中で選んだ</v>
      </c>
    </row>
    <row r="59" spans="1:13" ht="18.75" x14ac:dyDescent="0.4">
      <c r="A59" s="18">
        <v>56</v>
      </c>
      <c r="B59" s="35">
        <v>45401</v>
      </c>
      <c r="C59" s="18" t="s">
        <v>23</v>
      </c>
      <c r="D59" s="33">
        <v>25895</v>
      </c>
      <c r="E59" s="1">
        <f t="shared" si="2"/>
        <v>54</v>
      </c>
      <c r="F59" s="1">
        <v>301</v>
      </c>
      <c r="G59" s="18" t="str">
        <f>VLOOKUP(F59,マスター_支店名・旅行先・単価・原価率・No・期待度!$A$1:$B$6,2,0)</f>
        <v>徳島市</v>
      </c>
      <c r="H59" s="1" t="s">
        <v>39</v>
      </c>
      <c r="I59" s="29">
        <f>VLOOKUP($H59,マスター_支店名・旅行先・単価・原価率・No・期待度!$D$1:$F$8,2,0)</f>
        <v>3000</v>
      </c>
      <c r="J59" s="32">
        <f>VLOOKUP($H59,マスター_支店名・旅行先・単価・原価率・No・期待度!$D$1:$F$8,3,0)</f>
        <v>0.5</v>
      </c>
      <c r="K59" s="29">
        <f t="shared" si="3"/>
        <v>1500</v>
      </c>
      <c r="L59" s="18">
        <v>3</v>
      </c>
      <c r="M59" s="30" t="str">
        <f>VLOOKUP(L59,マスター_支店名・旅行先・単価・原価率・No・期待度!$H$1:$I$4,2,0)</f>
        <v>選択肢の中で選んだ</v>
      </c>
    </row>
    <row r="60" spans="1:13" ht="18.75" x14ac:dyDescent="0.4">
      <c r="A60" s="18">
        <v>57</v>
      </c>
      <c r="B60" s="35">
        <v>45431</v>
      </c>
      <c r="C60" s="18" t="s">
        <v>23</v>
      </c>
      <c r="D60" s="33">
        <v>30591</v>
      </c>
      <c r="E60" s="1">
        <f t="shared" si="2"/>
        <v>41</v>
      </c>
      <c r="F60" s="1">
        <v>302</v>
      </c>
      <c r="G60" s="18" t="str">
        <f>VLOOKUP(F60,マスター_支店名・旅行先・単価・原価率・No・期待度!$A$1:$B$6,2,0)</f>
        <v>鳴門市</v>
      </c>
      <c r="H60" s="1" t="s">
        <v>40</v>
      </c>
      <c r="I60" s="29">
        <f>VLOOKUP($H60,マスター_支店名・旅行先・単価・原価率・No・期待度!$D$1:$F$8,2,0)</f>
        <v>2500</v>
      </c>
      <c r="J60" s="32">
        <f>VLOOKUP($H60,マスター_支店名・旅行先・単価・原価率・No・期待度!$D$1:$F$8,3,0)</f>
        <v>0.2</v>
      </c>
      <c r="K60" s="29">
        <f t="shared" si="3"/>
        <v>2000</v>
      </c>
      <c r="L60" s="18">
        <v>1</v>
      </c>
      <c r="M60" s="30" t="str">
        <f>VLOOKUP(L60,マスター_支店名・旅行先・単価・原価率・No・期待度!$H$1:$I$4,2,0)</f>
        <v>絶対に行きたい</v>
      </c>
    </row>
    <row r="61" spans="1:13" ht="18.75" x14ac:dyDescent="0.4">
      <c r="A61" s="18">
        <v>58</v>
      </c>
      <c r="B61" s="35">
        <v>45432</v>
      </c>
      <c r="C61" s="18" t="s">
        <v>23</v>
      </c>
      <c r="D61" s="33">
        <v>33117</v>
      </c>
      <c r="E61" s="1">
        <f t="shared" si="2"/>
        <v>34</v>
      </c>
      <c r="F61" s="1">
        <v>301</v>
      </c>
      <c r="G61" s="18" t="str">
        <f>VLOOKUP(F61,マスター_支店名・旅行先・単価・原価率・No・期待度!$A$1:$B$6,2,0)</f>
        <v>徳島市</v>
      </c>
      <c r="H61" s="1" t="s">
        <v>41</v>
      </c>
      <c r="I61" s="29">
        <f>VLOOKUP($H61,マスター_支店名・旅行先・単価・原価率・No・期待度!$D$1:$F$8,2,0)</f>
        <v>1500</v>
      </c>
      <c r="J61" s="32">
        <f>VLOOKUP($H61,マスター_支店名・旅行先・単価・原価率・No・期待度!$D$1:$F$8,3,0)</f>
        <v>0.3</v>
      </c>
      <c r="K61" s="29">
        <f t="shared" si="3"/>
        <v>1050</v>
      </c>
      <c r="L61" s="18">
        <v>3</v>
      </c>
      <c r="M61" s="30" t="str">
        <f>VLOOKUP(L61,マスター_支店名・旅行先・単価・原価率・No・期待度!$H$1:$I$4,2,0)</f>
        <v>選択肢の中で選んだ</v>
      </c>
    </row>
    <row r="62" spans="1:13" ht="18.75" x14ac:dyDescent="0.4">
      <c r="A62" s="18">
        <v>59</v>
      </c>
      <c r="B62" s="35">
        <v>45432</v>
      </c>
      <c r="C62" s="18" t="s">
        <v>24</v>
      </c>
      <c r="D62" s="33">
        <v>24438</v>
      </c>
      <c r="E62" s="1">
        <f t="shared" si="2"/>
        <v>58</v>
      </c>
      <c r="F62" s="1">
        <v>302</v>
      </c>
      <c r="G62" s="18" t="str">
        <f>VLOOKUP(F62,マスター_支店名・旅行先・単価・原価率・No・期待度!$A$1:$B$6,2,0)</f>
        <v>鳴門市</v>
      </c>
      <c r="H62" s="1" t="s">
        <v>37</v>
      </c>
      <c r="I62" s="29">
        <f>VLOOKUP($H62,マスター_支店名・旅行先・単価・原価率・No・期待度!$D$1:$F$8,2,0)</f>
        <v>7000</v>
      </c>
      <c r="J62" s="32">
        <f>VLOOKUP($H62,マスター_支店名・旅行先・単価・原価率・No・期待度!$D$1:$F$8,3,0)</f>
        <v>0.3</v>
      </c>
      <c r="K62" s="29">
        <f t="shared" si="3"/>
        <v>4900</v>
      </c>
      <c r="L62" s="18">
        <v>3</v>
      </c>
      <c r="M62" s="30" t="str">
        <f>VLOOKUP(L62,マスター_支店名・旅行先・単価・原価率・No・期待度!$H$1:$I$4,2,0)</f>
        <v>選択肢の中で選んだ</v>
      </c>
    </row>
    <row r="63" spans="1:13" ht="18.75" x14ac:dyDescent="0.4">
      <c r="A63" s="18">
        <v>60</v>
      </c>
      <c r="B63" s="35">
        <v>45432</v>
      </c>
      <c r="C63" s="18" t="s">
        <v>23</v>
      </c>
      <c r="D63" s="33">
        <v>33482</v>
      </c>
      <c r="E63" s="1">
        <f t="shared" si="2"/>
        <v>33</v>
      </c>
      <c r="F63" s="1">
        <v>303</v>
      </c>
      <c r="G63" s="18" t="str">
        <f>VLOOKUP(F63,マスター_支店名・旅行先・単価・原価率・No・期待度!$A$1:$B$6,2,0)</f>
        <v>阿南市</v>
      </c>
      <c r="H63" s="1" t="s">
        <v>33</v>
      </c>
      <c r="I63" s="29">
        <f>VLOOKUP($H63,マスター_支店名・旅行先・単価・原価率・No・期待度!$D$1:$F$8,2,0)</f>
        <v>550</v>
      </c>
      <c r="J63" s="32">
        <f>VLOOKUP($H63,マスター_支店名・旅行先・単価・原価率・No・期待度!$D$1:$F$8,3,0)</f>
        <v>0.7</v>
      </c>
      <c r="K63" s="29">
        <f t="shared" si="3"/>
        <v>165</v>
      </c>
      <c r="L63" s="18">
        <v>3</v>
      </c>
      <c r="M63" s="30" t="str">
        <f>VLOOKUP(L63,マスター_支店名・旅行先・単価・原価率・No・期待度!$H$1:$I$4,2,0)</f>
        <v>選択肢の中で選んだ</v>
      </c>
    </row>
    <row r="64" spans="1:13" ht="18.75" x14ac:dyDescent="0.4">
      <c r="A64" s="18">
        <v>61</v>
      </c>
      <c r="B64" s="35">
        <v>45432</v>
      </c>
      <c r="C64" s="18" t="s">
        <v>24</v>
      </c>
      <c r="D64" s="33">
        <v>33505</v>
      </c>
      <c r="E64" s="1">
        <f t="shared" si="2"/>
        <v>33</v>
      </c>
      <c r="F64" s="1">
        <v>304</v>
      </c>
      <c r="G64" s="18" t="str">
        <f>VLOOKUP(F64,マスター_支店名・旅行先・単価・原価率・No・期待度!$A$1:$B$6,2,0)</f>
        <v>小松島市</v>
      </c>
      <c r="H64" s="1" t="s">
        <v>38</v>
      </c>
      <c r="I64" s="29">
        <f>VLOOKUP($H64,マスター_支店名・旅行先・単価・原価率・No・期待度!$D$1:$F$8,2,0)</f>
        <v>350</v>
      </c>
      <c r="J64" s="32">
        <f>VLOOKUP($H64,マスター_支店名・旅行先・単価・原価率・No・期待度!$D$1:$F$8,3,0)</f>
        <v>0.2</v>
      </c>
      <c r="K64" s="29">
        <f t="shared" si="3"/>
        <v>280</v>
      </c>
      <c r="L64" s="18">
        <v>3</v>
      </c>
      <c r="M64" s="30" t="str">
        <f>VLOOKUP(L64,マスター_支店名・旅行先・単価・原価率・No・期待度!$H$1:$I$4,2,0)</f>
        <v>選択肢の中で選んだ</v>
      </c>
    </row>
    <row r="65" spans="1:13" ht="18.75" x14ac:dyDescent="0.4">
      <c r="A65" s="18">
        <v>62</v>
      </c>
      <c r="B65" s="35">
        <v>45433</v>
      </c>
      <c r="C65" s="18" t="s">
        <v>24</v>
      </c>
      <c r="D65" s="33">
        <v>29828</v>
      </c>
      <c r="E65" s="1">
        <f t="shared" si="2"/>
        <v>43</v>
      </c>
      <c r="F65" s="1">
        <v>301</v>
      </c>
      <c r="G65" s="18" t="str">
        <f>VLOOKUP(F65,マスター_支店名・旅行先・単価・原価率・No・期待度!$A$1:$B$6,2,0)</f>
        <v>徳島市</v>
      </c>
      <c r="H65" s="1" t="s">
        <v>39</v>
      </c>
      <c r="I65" s="29">
        <f>VLOOKUP($H65,マスター_支店名・旅行先・単価・原価率・No・期待度!$D$1:$F$8,2,0)</f>
        <v>3000</v>
      </c>
      <c r="J65" s="32">
        <f>VLOOKUP($H65,マスター_支店名・旅行先・単価・原価率・No・期待度!$D$1:$F$8,3,0)</f>
        <v>0.5</v>
      </c>
      <c r="K65" s="29">
        <f t="shared" si="3"/>
        <v>1500</v>
      </c>
      <c r="L65" s="18">
        <v>1</v>
      </c>
      <c r="M65" s="30" t="str">
        <f>VLOOKUP(L65,マスター_支店名・旅行先・単価・原価率・No・期待度!$H$1:$I$4,2,0)</f>
        <v>絶対に行きたい</v>
      </c>
    </row>
    <row r="66" spans="1:13" ht="18.75" x14ac:dyDescent="0.4">
      <c r="A66" s="18">
        <v>63</v>
      </c>
      <c r="B66" s="35">
        <v>45433</v>
      </c>
      <c r="C66" s="18" t="s">
        <v>23</v>
      </c>
      <c r="D66" s="33">
        <v>33879</v>
      </c>
      <c r="E66" s="1">
        <f t="shared" si="2"/>
        <v>32</v>
      </c>
      <c r="F66" s="1">
        <v>302</v>
      </c>
      <c r="G66" s="18" t="str">
        <f>VLOOKUP(F66,マスター_支店名・旅行先・単価・原価率・No・期待度!$A$1:$B$6,2,0)</f>
        <v>鳴門市</v>
      </c>
      <c r="H66" s="1" t="s">
        <v>40</v>
      </c>
      <c r="I66" s="29">
        <f>VLOOKUP($H66,マスター_支店名・旅行先・単価・原価率・No・期待度!$D$1:$F$8,2,0)</f>
        <v>2500</v>
      </c>
      <c r="J66" s="32">
        <f>VLOOKUP($H66,マスター_支店名・旅行先・単価・原価率・No・期待度!$D$1:$F$8,3,0)</f>
        <v>0.2</v>
      </c>
      <c r="K66" s="29">
        <f t="shared" si="3"/>
        <v>2000</v>
      </c>
      <c r="L66" s="18">
        <v>2</v>
      </c>
      <c r="M66" s="30" t="str">
        <f>VLOOKUP(L66,マスター_支店名・旅行先・単価・原価率・No・期待度!$H$1:$I$4,2,0)</f>
        <v>機会があれば行きたい</v>
      </c>
    </row>
    <row r="67" spans="1:13" ht="18.75" x14ac:dyDescent="0.4">
      <c r="A67" s="18">
        <v>64</v>
      </c>
      <c r="B67" s="35">
        <v>45434</v>
      </c>
      <c r="C67" s="18" t="s">
        <v>24</v>
      </c>
      <c r="D67" s="33">
        <v>30591</v>
      </c>
      <c r="E67" s="1">
        <f t="shared" si="2"/>
        <v>41</v>
      </c>
      <c r="F67" s="1">
        <v>301</v>
      </c>
      <c r="G67" s="18" t="str">
        <f>VLOOKUP(F67,マスター_支店名・旅行先・単価・原価率・No・期待度!$A$1:$B$6,2,0)</f>
        <v>徳島市</v>
      </c>
      <c r="H67" s="1" t="s">
        <v>41</v>
      </c>
      <c r="I67" s="29">
        <f>VLOOKUP($H67,マスター_支店名・旅行先・単価・原価率・No・期待度!$D$1:$F$8,2,0)</f>
        <v>1500</v>
      </c>
      <c r="J67" s="32">
        <f>VLOOKUP($H67,マスター_支店名・旅行先・単価・原価率・No・期待度!$D$1:$F$8,3,0)</f>
        <v>0.3</v>
      </c>
      <c r="K67" s="29">
        <f t="shared" si="3"/>
        <v>1050</v>
      </c>
      <c r="L67" s="18">
        <v>2</v>
      </c>
      <c r="M67" s="30" t="str">
        <f>VLOOKUP(L67,マスター_支店名・旅行先・単価・原価率・No・期待度!$H$1:$I$4,2,0)</f>
        <v>機会があれば行きたい</v>
      </c>
    </row>
    <row r="68" spans="1:13" ht="18.75" x14ac:dyDescent="0.4">
      <c r="A68" s="18">
        <v>65</v>
      </c>
      <c r="B68" s="35">
        <v>45434</v>
      </c>
      <c r="C68" s="18" t="s">
        <v>24</v>
      </c>
      <c r="D68" s="33">
        <v>39109</v>
      </c>
      <c r="E68" s="1">
        <f t="shared" ref="E68:E99" si="4">DATEDIF(D68,"2025/4/1","y")</f>
        <v>18</v>
      </c>
      <c r="F68" s="1">
        <v>302</v>
      </c>
      <c r="G68" s="18" t="str">
        <f>VLOOKUP(F68,マスター_支店名・旅行先・単価・原価率・No・期待度!$A$1:$B$6,2,0)</f>
        <v>鳴門市</v>
      </c>
      <c r="H68" s="1" t="s">
        <v>33</v>
      </c>
      <c r="I68" s="29">
        <f>VLOOKUP($H68,マスター_支店名・旅行先・単価・原価率・No・期待度!$D$1:$F$8,2,0)</f>
        <v>550</v>
      </c>
      <c r="J68" s="32">
        <f>VLOOKUP($H68,マスター_支店名・旅行先・単価・原価率・No・期待度!$D$1:$F$8,3,0)</f>
        <v>0.7</v>
      </c>
      <c r="K68" s="29">
        <f t="shared" ref="K68:K99" si="5">I68-(I68*J68)</f>
        <v>165</v>
      </c>
      <c r="L68" s="18">
        <v>2</v>
      </c>
      <c r="M68" s="30" t="str">
        <f>VLOOKUP(L68,マスター_支店名・旅行先・単価・原価率・No・期待度!$H$1:$I$4,2,0)</f>
        <v>機会があれば行きたい</v>
      </c>
    </row>
    <row r="69" spans="1:13" ht="18.75" x14ac:dyDescent="0.4">
      <c r="A69" s="18">
        <v>66</v>
      </c>
      <c r="B69" s="35">
        <v>45434</v>
      </c>
      <c r="C69" s="18" t="s">
        <v>23</v>
      </c>
      <c r="D69" s="33">
        <v>31098</v>
      </c>
      <c r="E69" s="1">
        <f t="shared" si="4"/>
        <v>40</v>
      </c>
      <c r="F69" s="1">
        <v>303</v>
      </c>
      <c r="G69" s="18" t="str">
        <f>VLOOKUP(F69,マスター_支店名・旅行先・単価・原価率・No・期待度!$A$1:$B$6,2,0)</f>
        <v>阿南市</v>
      </c>
      <c r="H69" s="1" t="s">
        <v>38</v>
      </c>
      <c r="I69" s="29">
        <f>VLOOKUP($H69,マスター_支店名・旅行先・単価・原価率・No・期待度!$D$1:$F$8,2,0)</f>
        <v>350</v>
      </c>
      <c r="J69" s="32">
        <f>VLOOKUP($H69,マスター_支店名・旅行先・単価・原価率・No・期待度!$D$1:$F$8,3,0)</f>
        <v>0.2</v>
      </c>
      <c r="K69" s="29">
        <f t="shared" si="5"/>
        <v>280</v>
      </c>
      <c r="L69" s="18">
        <v>3</v>
      </c>
      <c r="M69" s="30" t="str">
        <f>VLOOKUP(L69,マスター_支店名・旅行先・単価・原価率・No・期待度!$H$1:$I$4,2,0)</f>
        <v>選択肢の中で選んだ</v>
      </c>
    </row>
    <row r="70" spans="1:13" ht="18.75" x14ac:dyDescent="0.4">
      <c r="A70" s="18">
        <v>67</v>
      </c>
      <c r="B70" s="35">
        <v>45434</v>
      </c>
      <c r="C70" s="18" t="s">
        <v>24</v>
      </c>
      <c r="D70" s="33">
        <v>16473</v>
      </c>
      <c r="E70" s="1">
        <f t="shared" si="4"/>
        <v>80</v>
      </c>
      <c r="F70" s="1">
        <v>301</v>
      </c>
      <c r="G70" s="18" t="str">
        <f>VLOOKUP(F70,マスター_支店名・旅行先・単価・原価率・No・期待度!$A$1:$B$6,2,0)</f>
        <v>徳島市</v>
      </c>
      <c r="H70" s="1" t="s">
        <v>39</v>
      </c>
      <c r="I70" s="29">
        <f>VLOOKUP($H70,マスター_支店名・旅行先・単価・原価率・No・期待度!$D$1:$F$8,2,0)</f>
        <v>3000</v>
      </c>
      <c r="J70" s="32">
        <f>VLOOKUP($H70,マスター_支店名・旅行先・単価・原価率・No・期待度!$D$1:$F$8,3,0)</f>
        <v>0.5</v>
      </c>
      <c r="K70" s="29">
        <f t="shared" si="5"/>
        <v>1500</v>
      </c>
      <c r="L70" s="18">
        <v>1</v>
      </c>
      <c r="M70" s="30" t="str">
        <f>VLOOKUP(L70,マスター_支店名・旅行先・単価・原価率・No・期待度!$H$1:$I$4,2,0)</f>
        <v>絶対に行きたい</v>
      </c>
    </row>
    <row r="71" spans="1:13" ht="18.75" x14ac:dyDescent="0.4">
      <c r="A71" s="18">
        <v>68</v>
      </c>
      <c r="B71" s="35">
        <v>45455</v>
      </c>
      <c r="C71" s="18" t="s">
        <v>24</v>
      </c>
      <c r="D71" s="33">
        <v>16101</v>
      </c>
      <c r="E71" s="1">
        <f t="shared" si="4"/>
        <v>81</v>
      </c>
      <c r="F71" s="1">
        <v>302</v>
      </c>
      <c r="G71" s="18" t="str">
        <f>VLOOKUP(F71,マスター_支店名・旅行先・単価・原価率・No・期待度!$A$1:$B$6,2,0)</f>
        <v>鳴門市</v>
      </c>
      <c r="H71" s="1" t="s">
        <v>40</v>
      </c>
      <c r="I71" s="29">
        <f>VLOOKUP($H71,マスター_支店名・旅行先・単価・原価率・No・期待度!$D$1:$F$8,2,0)</f>
        <v>2500</v>
      </c>
      <c r="J71" s="32">
        <f>VLOOKUP($H71,マスター_支店名・旅行先・単価・原価率・No・期待度!$D$1:$F$8,3,0)</f>
        <v>0.2</v>
      </c>
      <c r="K71" s="29">
        <f t="shared" si="5"/>
        <v>2000</v>
      </c>
      <c r="L71" s="18">
        <v>3</v>
      </c>
      <c r="M71" s="30" t="str">
        <f>VLOOKUP(L71,マスター_支店名・旅行先・単価・原価率・No・期待度!$H$1:$I$4,2,0)</f>
        <v>選択肢の中で選んだ</v>
      </c>
    </row>
    <row r="72" spans="1:13" ht="18.75" x14ac:dyDescent="0.4">
      <c r="A72" s="18">
        <v>69</v>
      </c>
      <c r="B72" s="35">
        <v>45455</v>
      </c>
      <c r="C72" s="18" t="s">
        <v>23</v>
      </c>
      <c r="D72" s="33">
        <v>21544</v>
      </c>
      <c r="E72" s="1">
        <f t="shared" si="4"/>
        <v>66</v>
      </c>
      <c r="F72" s="1">
        <v>301</v>
      </c>
      <c r="G72" s="18" t="str">
        <f>VLOOKUP(F72,マスター_支店名・旅行先・単価・原価率・No・期待度!$A$1:$B$6,2,0)</f>
        <v>徳島市</v>
      </c>
      <c r="H72" s="1" t="s">
        <v>41</v>
      </c>
      <c r="I72" s="29">
        <f>VLOOKUP($H72,マスター_支店名・旅行先・単価・原価率・No・期待度!$D$1:$F$8,2,0)</f>
        <v>1500</v>
      </c>
      <c r="J72" s="32">
        <f>VLOOKUP($H72,マスター_支店名・旅行先・単価・原価率・No・期待度!$D$1:$F$8,3,0)</f>
        <v>0.3</v>
      </c>
      <c r="K72" s="29">
        <f t="shared" si="5"/>
        <v>1050</v>
      </c>
      <c r="L72" s="18">
        <v>3</v>
      </c>
      <c r="M72" s="30" t="str">
        <f>VLOOKUP(L72,マスター_支店名・旅行先・単価・原価率・No・期待度!$H$1:$I$4,2,0)</f>
        <v>選択肢の中で選んだ</v>
      </c>
    </row>
    <row r="73" spans="1:13" ht="18.75" x14ac:dyDescent="0.4">
      <c r="A73" s="18">
        <v>70</v>
      </c>
      <c r="B73" s="35">
        <v>45456</v>
      </c>
      <c r="C73" s="18" t="s">
        <v>24</v>
      </c>
      <c r="D73" s="33">
        <v>26967</v>
      </c>
      <c r="E73" s="1">
        <f t="shared" si="4"/>
        <v>51</v>
      </c>
      <c r="F73" s="1">
        <v>302</v>
      </c>
      <c r="G73" s="18" t="str">
        <f>VLOOKUP(F73,マスター_支店名・旅行先・単価・原価率・No・期待度!$A$1:$B$6,2,0)</f>
        <v>鳴門市</v>
      </c>
      <c r="H73" s="1" t="s">
        <v>35</v>
      </c>
      <c r="I73" s="29">
        <f>VLOOKUP($H73,マスター_支店名・旅行先・単価・原価率・No・期待度!$D$1:$F$8,2,0)</f>
        <v>5000</v>
      </c>
      <c r="J73" s="32">
        <f>VLOOKUP($H73,マスター_支店名・旅行先・単価・原価率・No・期待度!$D$1:$F$8,3,0)</f>
        <v>0.25</v>
      </c>
      <c r="K73" s="29">
        <f t="shared" si="5"/>
        <v>3750</v>
      </c>
      <c r="L73" s="18">
        <v>3</v>
      </c>
      <c r="M73" s="30" t="str">
        <f>VLOOKUP(L73,マスター_支店名・旅行先・単価・原価率・No・期待度!$H$1:$I$4,2,0)</f>
        <v>選択肢の中で選んだ</v>
      </c>
    </row>
    <row r="74" spans="1:13" ht="18.75" x14ac:dyDescent="0.4">
      <c r="A74" s="18">
        <v>71</v>
      </c>
      <c r="B74" s="35">
        <v>45457</v>
      </c>
      <c r="C74" s="18" t="s">
        <v>24</v>
      </c>
      <c r="D74" s="33">
        <v>28059</v>
      </c>
      <c r="E74" s="1">
        <f t="shared" si="4"/>
        <v>48</v>
      </c>
      <c r="F74" s="1">
        <v>303</v>
      </c>
      <c r="G74" s="18" t="str">
        <f>VLOOKUP(F74,マスター_支店名・旅行先・単価・原価率・No・期待度!$A$1:$B$6,2,0)</f>
        <v>阿南市</v>
      </c>
      <c r="H74" s="1" t="s">
        <v>37</v>
      </c>
      <c r="I74" s="29">
        <f>VLOOKUP($H74,マスター_支店名・旅行先・単価・原価率・No・期待度!$D$1:$F$8,2,0)</f>
        <v>7000</v>
      </c>
      <c r="J74" s="32">
        <f>VLOOKUP($H74,マスター_支店名・旅行先・単価・原価率・No・期待度!$D$1:$F$8,3,0)</f>
        <v>0.3</v>
      </c>
      <c r="K74" s="29">
        <f t="shared" si="5"/>
        <v>4900</v>
      </c>
      <c r="L74" s="18">
        <v>3</v>
      </c>
      <c r="M74" s="30" t="str">
        <f>VLOOKUP(L74,マスター_支店名・旅行先・単価・原価率・No・期待度!$H$1:$I$4,2,0)</f>
        <v>選択肢の中で選んだ</v>
      </c>
    </row>
    <row r="75" spans="1:13" ht="18.75" x14ac:dyDescent="0.4">
      <c r="A75" s="18">
        <v>72</v>
      </c>
      <c r="B75" s="35">
        <v>45457</v>
      </c>
      <c r="C75" s="18" t="s">
        <v>23</v>
      </c>
      <c r="D75" s="33">
        <v>31319</v>
      </c>
      <c r="E75" s="1">
        <f t="shared" si="4"/>
        <v>39</v>
      </c>
      <c r="F75" s="1">
        <v>304</v>
      </c>
      <c r="G75" s="18" t="str">
        <f>VLOOKUP(F75,マスター_支店名・旅行先・単価・原価率・No・期待度!$A$1:$B$6,2,0)</f>
        <v>小松島市</v>
      </c>
      <c r="H75" s="1" t="s">
        <v>41</v>
      </c>
      <c r="I75" s="29">
        <f>VLOOKUP($H75,マスター_支店名・旅行先・単価・原価率・No・期待度!$D$1:$F$8,2,0)</f>
        <v>1500</v>
      </c>
      <c r="J75" s="32">
        <f>VLOOKUP($H75,マスター_支店名・旅行先・単価・原価率・No・期待度!$D$1:$F$8,3,0)</f>
        <v>0.3</v>
      </c>
      <c r="K75" s="29">
        <f t="shared" si="5"/>
        <v>1050</v>
      </c>
      <c r="L75" s="18">
        <v>3</v>
      </c>
      <c r="M75" s="30" t="str">
        <f>VLOOKUP(L75,マスター_支店名・旅行先・単価・原価率・No・期待度!$H$1:$I$4,2,0)</f>
        <v>選択肢の中で選んだ</v>
      </c>
    </row>
    <row r="76" spans="1:13" ht="18.75" x14ac:dyDescent="0.4">
      <c r="A76" s="18">
        <v>73</v>
      </c>
      <c r="B76" s="35">
        <v>45457</v>
      </c>
      <c r="C76" s="18" t="s">
        <v>24</v>
      </c>
      <c r="D76" s="33">
        <v>31319</v>
      </c>
      <c r="E76" s="1">
        <f t="shared" si="4"/>
        <v>39</v>
      </c>
      <c r="F76" s="1">
        <v>305</v>
      </c>
      <c r="G76" s="18" t="str">
        <f>VLOOKUP(F76,マスター_支店名・旅行先・単価・原価率・No・期待度!$A$1:$B$6,2,0)</f>
        <v>吉野川市</v>
      </c>
      <c r="H76" s="1" t="s">
        <v>35</v>
      </c>
      <c r="I76" s="29">
        <f>VLOOKUP($H76,マスター_支店名・旅行先・単価・原価率・No・期待度!$D$1:$F$8,2,0)</f>
        <v>5000</v>
      </c>
      <c r="J76" s="32">
        <f>VLOOKUP($H76,マスター_支店名・旅行先・単価・原価率・No・期待度!$D$1:$F$8,3,0)</f>
        <v>0.25</v>
      </c>
      <c r="K76" s="29">
        <f t="shared" si="5"/>
        <v>3750</v>
      </c>
      <c r="L76" s="18">
        <v>1</v>
      </c>
      <c r="M76" s="30" t="str">
        <f>VLOOKUP(L76,マスター_支店名・旅行先・単価・原価率・No・期待度!$H$1:$I$4,2,0)</f>
        <v>絶対に行きたい</v>
      </c>
    </row>
    <row r="77" spans="1:13" ht="18.75" x14ac:dyDescent="0.4">
      <c r="A77" s="18">
        <v>74</v>
      </c>
      <c r="B77" s="35">
        <v>45457</v>
      </c>
      <c r="C77" s="18" t="s">
        <v>23</v>
      </c>
      <c r="D77" s="33">
        <v>23709</v>
      </c>
      <c r="E77" s="1">
        <f t="shared" si="4"/>
        <v>60</v>
      </c>
      <c r="F77" s="1">
        <v>301</v>
      </c>
      <c r="G77" s="18" t="str">
        <f>VLOOKUP(F77,マスター_支店名・旅行先・単価・原価率・No・期待度!$A$1:$B$6,2,0)</f>
        <v>徳島市</v>
      </c>
      <c r="H77" s="1" t="s">
        <v>37</v>
      </c>
      <c r="I77" s="29">
        <f>VLOOKUP($H77,マスター_支店名・旅行先・単価・原価率・No・期待度!$D$1:$F$8,2,0)</f>
        <v>7000</v>
      </c>
      <c r="J77" s="32">
        <f>VLOOKUP($H77,マスター_支店名・旅行先・単価・原価率・No・期待度!$D$1:$F$8,3,0)</f>
        <v>0.3</v>
      </c>
      <c r="K77" s="29">
        <f t="shared" si="5"/>
        <v>4900</v>
      </c>
      <c r="L77" s="18">
        <v>2</v>
      </c>
      <c r="M77" s="30" t="str">
        <f>VLOOKUP(L77,マスター_支店名・旅行先・単価・原価率・No・期待度!$H$1:$I$4,2,0)</f>
        <v>機会があれば行きたい</v>
      </c>
    </row>
    <row r="78" spans="1:13" ht="18.75" x14ac:dyDescent="0.4">
      <c r="A78" s="18">
        <v>75</v>
      </c>
      <c r="B78" s="35">
        <v>45458</v>
      </c>
      <c r="C78" s="18" t="s">
        <v>23</v>
      </c>
      <c r="D78" s="33">
        <v>24438</v>
      </c>
      <c r="E78" s="1">
        <f t="shared" si="4"/>
        <v>58</v>
      </c>
      <c r="F78" s="1">
        <v>302</v>
      </c>
      <c r="G78" s="18" t="str">
        <f>VLOOKUP(F78,マスター_支店名・旅行先・単価・原価率・No・期待度!$A$1:$B$6,2,0)</f>
        <v>鳴門市</v>
      </c>
      <c r="H78" s="1" t="s">
        <v>33</v>
      </c>
      <c r="I78" s="29">
        <f>VLOOKUP($H78,マスター_支店名・旅行先・単価・原価率・No・期待度!$D$1:$F$8,2,0)</f>
        <v>550</v>
      </c>
      <c r="J78" s="32">
        <f>VLOOKUP($H78,マスター_支店名・旅行先・単価・原価率・No・期待度!$D$1:$F$8,3,0)</f>
        <v>0.7</v>
      </c>
      <c r="K78" s="29">
        <f t="shared" si="5"/>
        <v>165</v>
      </c>
      <c r="L78" s="18">
        <v>1</v>
      </c>
      <c r="M78" s="30" t="str">
        <f>VLOOKUP(L78,マスター_支店名・旅行先・単価・原価率・No・期待度!$H$1:$I$4,2,0)</f>
        <v>絶対に行きたい</v>
      </c>
    </row>
    <row r="79" spans="1:13" ht="18.75" x14ac:dyDescent="0.4">
      <c r="A79" s="18">
        <v>76</v>
      </c>
      <c r="B79" s="35">
        <v>45458</v>
      </c>
      <c r="C79" s="18" t="s">
        <v>24</v>
      </c>
      <c r="D79" s="33">
        <v>27695</v>
      </c>
      <c r="E79" s="1">
        <f t="shared" si="4"/>
        <v>49</v>
      </c>
      <c r="F79" s="1">
        <v>303</v>
      </c>
      <c r="G79" s="18" t="str">
        <f>VLOOKUP(F79,マスター_支店名・旅行先・単価・原価率・No・期待度!$A$1:$B$6,2,0)</f>
        <v>阿南市</v>
      </c>
      <c r="H79" s="1" t="s">
        <v>38</v>
      </c>
      <c r="I79" s="29">
        <f>VLOOKUP($H79,マスター_支店名・旅行先・単価・原価率・No・期待度!$D$1:$F$8,2,0)</f>
        <v>350</v>
      </c>
      <c r="J79" s="32">
        <f>VLOOKUP($H79,マスター_支店名・旅行先・単価・原価率・No・期待度!$D$1:$F$8,3,0)</f>
        <v>0.2</v>
      </c>
      <c r="K79" s="29">
        <f t="shared" si="5"/>
        <v>280</v>
      </c>
      <c r="L79" s="18">
        <v>3</v>
      </c>
      <c r="M79" s="30" t="str">
        <f>VLOOKUP(L79,マスター_支店名・旅行先・単価・原価率・No・期待度!$H$1:$I$4,2,0)</f>
        <v>選択肢の中で選んだ</v>
      </c>
    </row>
    <row r="80" spans="1:13" ht="18.75" x14ac:dyDescent="0.4">
      <c r="A80" s="18">
        <v>77</v>
      </c>
      <c r="B80" s="35">
        <v>45459</v>
      </c>
      <c r="C80" s="18" t="s">
        <v>23</v>
      </c>
      <c r="D80" s="33">
        <v>19389</v>
      </c>
      <c r="E80" s="1">
        <f t="shared" si="4"/>
        <v>72</v>
      </c>
      <c r="F80" s="1">
        <v>304</v>
      </c>
      <c r="G80" s="18" t="str">
        <f>VLOOKUP(F80,マスター_支店名・旅行先・単価・原価率・No・期待度!$A$1:$B$6,2,0)</f>
        <v>小松島市</v>
      </c>
      <c r="H80" s="1" t="s">
        <v>39</v>
      </c>
      <c r="I80" s="29">
        <f>VLOOKUP($H80,マスター_支店名・旅行先・単価・原価率・No・期待度!$D$1:$F$8,2,0)</f>
        <v>3000</v>
      </c>
      <c r="J80" s="32">
        <f>VLOOKUP($H80,マスター_支店名・旅行先・単価・原価率・No・期待度!$D$1:$F$8,3,0)</f>
        <v>0.5</v>
      </c>
      <c r="K80" s="29">
        <f t="shared" si="5"/>
        <v>1500</v>
      </c>
      <c r="L80" s="18">
        <v>3</v>
      </c>
      <c r="M80" s="30" t="str">
        <f>VLOOKUP(L80,マスター_支店名・旅行先・単価・原価率・No・期待度!$H$1:$I$4,2,0)</f>
        <v>選択肢の中で選んだ</v>
      </c>
    </row>
    <row r="81" spans="1:13" ht="18.75" x14ac:dyDescent="0.4">
      <c r="A81" s="18">
        <v>78</v>
      </c>
      <c r="B81" s="35">
        <v>45459</v>
      </c>
      <c r="C81" s="18" t="s">
        <v>24</v>
      </c>
      <c r="D81" s="33">
        <v>25531</v>
      </c>
      <c r="E81" s="1">
        <f t="shared" si="4"/>
        <v>55</v>
      </c>
      <c r="F81" s="1">
        <v>305</v>
      </c>
      <c r="G81" s="18" t="str">
        <f>VLOOKUP(F81,マスター_支店名・旅行先・単価・原価率・No・期待度!$A$1:$B$6,2,0)</f>
        <v>吉野川市</v>
      </c>
      <c r="H81" s="1" t="s">
        <v>40</v>
      </c>
      <c r="I81" s="29">
        <f>VLOOKUP($H81,マスター_支店名・旅行先・単価・原価率・No・期待度!$D$1:$F$8,2,0)</f>
        <v>2500</v>
      </c>
      <c r="J81" s="32">
        <f>VLOOKUP($H81,マスター_支店名・旅行先・単価・原価率・No・期待度!$D$1:$F$8,3,0)</f>
        <v>0.2</v>
      </c>
      <c r="K81" s="29">
        <f t="shared" si="5"/>
        <v>2000</v>
      </c>
      <c r="L81" s="18">
        <v>3</v>
      </c>
      <c r="M81" s="30" t="str">
        <f>VLOOKUP(L81,マスター_支店名・旅行先・単価・原価率・No・期待度!$H$1:$I$4,2,0)</f>
        <v>選択肢の中で選んだ</v>
      </c>
    </row>
    <row r="82" spans="1:13" ht="18.75" x14ac:dyDescent="0.4">
      <c r="A82" s="18">
        <v>79</v>
      </c>
      <c r="B82" s="35">
        <v>45460</v>
      </c>
      <c r="C82" s="18" t="s">
        <v>23</v>
      </c>
      <c r="D82" s="33">
        <v>20451</v>
      </c>
      <c r="E82" s="1">
        <f t="shared" si="4"/>
        <v>69</v>
      </c>
      <c r="F82" s="1">
        <v>301</v>
      </c>
      <c r="G82" s="18" t="str">
        <f>VLOOKUP(F82,マスター_支店名・旅行先・単価・原価率・No・期待度!$A$1:$B$6,2,0)</f>
        <v>徳島市</v>
      </c>
      <c r="H82" s="1" t="s">
        <v>41</v>
      </c>
      <c r="I82" s="29">
        <f>VLOOKUP($H82,マスター_支店名・旅行先・単価・原価率・No・期待度!$D$1:$F$8,2,0)</f>
        <v>1500</v>
      </c>
      <c r="J82" s="32">
        <f>VLOOKUP($H82,マスター_支店名・旅行先・単価・原価率・No・期待度!$D$1:$F$8,3,0)</f>
        <v>0.3</v>
      </c>
      <c r="K82" s="29">
        <f t="shared" si="5"/>
        <v>1050</v>
      </c>
      <c r="L82" s="18">
        <v>3</v>
      </c>
      <c r="M82" s="30" t="str">
        <f>VLOOKUP(L82,マスター_支店名・旅行先・単価・原価率・No・期待度!$H$1:$I$4,2,0)</f>
        <v>選択肢の中で選んだ</v>
      </c>
    </row>
    <row r="83" spans="1:13" ht="18.75" x14ac:dyDescent="0.4">
      <c r="A83" s="18">
        <v>80</v>
      </c>
      <c r="B83" s="35">
        <v>45460</v>
      </c>
      <c r="C83" s="18" t="s">
        <v>23</v>
      </c>
      <c r="D83" s="33">
        <v>26696</v>
      </c>
      <c r="E83" s="1">
        <f t="shared" si="4"/>
        <v>52</v>
      </c>
      <c r="F83" s="1">
        <v>302</v>
      </c>
      <c r="G83" s="18" t="str">
        <f>VLOOKUP(F83,マスター_支店名・旅行先・単価・原価率・No・期待度!$A$1:$B$6,2,0)</f>
        <v>鳴門市</v>
      </c>
      <c r="H83" s="1" t="s">
        <v>37</v>
      </c>
      <c r="I83" s="29">
        <f>VLOOKUP($H83,マスター_支店名・旅行先・単価・原価率・No・期待度!$D$1:$F$8,2,0)</f>
        <v>7000</v>
      </c>
      <c r="J83" s="32">
        <f>VLOOKUP($H83,マスター_支店名・旅行先・単価・原価率・No・期待度!$D$1:$F$8,3,0)</f>
        <v>0.3</v>
      </c>
      <c r="K83" s="29">
        <f t="shared" si="5"/>
        <v>4900</v>
      </c>
      <c r="L83" s="18">
        <v>1</v>
      </c>
      <c r="M83" s="30" t="str">
        <f>VLOOKUP(L83,マスター_支店名・旅行先・単価・原価率・No・期待度!$H$1:$I$4,2,0)</f>
        <v>絶対に行きたい</v>
      </c>
    </row>
    <row r="84" spans="1:13" ht="18.75" x14ac:dyDescent="0.4">
      <c r="A84" s="18">
        <v>81</v>
      </c>
      <c r="B84" s="35">
        <v>45460</v>
      </c>
      <c r="C84" s="18" t="s">
        <v>24</v>
      </c>
      <c r="D84" s="33">
        <v>37255</v>
      </c>
      <c r="E84" s="1">
        <f t="shared" si="4"/>
        <v>23</v>
      </c>
      <c r="F84" s="1">
        <v>303</v>
      </c>
      <c r="G84" s="18" t="str">
        <f>VLOOKUP(F84,マスター_支店名・旅行先・単価・原価率・No・期待度!$A$1:$B$6,2,0)</f>
        <v>阿南市</v>
      </c>
      <c r="H84" s="1" t="s">
        <v>33</v>
      </c>
      <c r="I84" s="29">
        <f>VLOOKUP($H84,マスター_支店名・旅行先・単価・原価率・No・期待度!$D$1:$F$8,2,0)</f>
        <v>550</v>
      </c>
      <c r="J84" s="32">
        <f>VLOOKUP($H84,マスター_支店名・旅行先・単価・原価率・No・期待度!$D$1:$F$8,3,0)</f>
        <v>0.7</v>
      </c>
      <c r="K84" s="29">
        <f t="shared" si="5"/>
        <v>165</v>
      </c>
      <c r="L84" s="18">
        <v>3</v>
      </c>
      <c r="M84" s="30" t="str">
        <f>VLOOKUP(L84,マスター_支店名・旅行先・単価・原価率・No・期待度!$H$1:$I$4,2,0)</f>
        <v>選択肢の中で選んだ</v>
      </c>
    </row>
    <row r="85" spans="1:13" ht="18.75" x14ac:dyDescent="0.4">
      <c r="A85" s="18">
        <v>82</v>
      </c>
      <c r="B85" s="35">
        <v>45460</v>
      </c>
      <c r="C85" s="18" t="s">
        <v>24</v>
      </c>
      <c r="D85" s="33">
        <v>31684</v>
      </c>
      <c r="E85" s="1">
        <f t="shared" si="4"/>
        <v>38</v>
      </c>
      <c r="F85" s="1">
        <v>302</v>
      </c>
      <c r="G85" s="18" t="str">
        <f>VLOOKUP(F85,マスター_支店名・旅行先・単価・原価率・No・期待度!$A$1:$B$6,2,0)</f>
        <v>鳴門市</v>
      </c>
      <c r="H85" s="1" t="s">
        <v>38</v>
      </c>
      <c r="I85" s="29">
        <f>VLOOKUP($H85,マスター_支店名・旅行先・単価・原価率・No・期待度!$D$1:$F$8,2,0)</f>
        <v>350</v>
      </c>
      <c r="J85" s="32">
        <f>VLOOKUP($H85,マスター_支店名・旅行先・単価・原価率・No・期待度!$D$1:$F$8,3,0)</f>
        <v>0.2</v>
      </c>
      <c r="K85" s="29">
        <f t="shared" si="5"/>
        <v>280</v>
      </c>
      <c r="L85" s="18">
        <v>3</v>
      </c>
      <c r="M85" s="30" t="str">
        <f>VLOOKUP(L85,マスター_支店名・旅行先・単価・原価率・No・期待度!$H$1:$I$4,2,0)</f>
        <v>選択肢の中で選んだ</v>
      </c>
    </row>
    <row r="86" spans="1:13" ht="18.75" x14ac:dyDescent="0.4">
      <c r="A86" s="18">
        <v>83</v>
      </c>
      <c r="B86" s="35">
        <v>45460</v>
      </c>
      <c r="C86" s="18" t="s">
        <v>24</v>
      </c>
      <c r="D86" s="33">
        <v>17558</v>
      </c>
      <c r="E86" s="1">
        <f t="shared" si="4"/>
        <v>77</v>
      </c>
      <c r="F86" s="1">
        <v>303</v>
      </c>
      <c r="G86" s="18" t="str">
        <f>VLOOKUP(F86,マスター_支店名・旅行先・単価・原価率・No・期待度!$A$1:$B$6,2,0)</f>
        <v>阿南市</v>
      </c>
      <c r="H86" s="1" t="s">
        <v>39</v>
      </c>
      <c r="I86" s="29">
        <f>VLOOKUP($H86,マスター_支店名・旅行先・単価・原価率・No・期待度!$D$1:$F$8,2,0)</f>
        <v>3000</v>
      </c>
      <c r="J86" s="32">
        <f>VLOOKUP($H86,マスター_支店名・旅行先・単価・原価率・No・期待度!$D$1:$F$8,3,0)</f>
        <v>0.5</v>
      </c>
      <c r="K86" s="29">
        <f t="shared" si="5"/>
        <v>1500</v>
      </c>
      <c r="L86" s="18">
        <v>3</v>
      </c>
      <c r="M86" s="30" t="str">
        <f>VLOOKUP(L86,マスター_支店名・旅行先・単価・原価率・No・期待度!$H$1:$I$4,2,0)</f>
        <v>選択肢の中で選んだ</v>
      </c>
    </row>
    <row r="87" spans="1:13" ht="18.75" x14ac:dyDescent="0.4">
      <c r="A87" s="18">
        <v>84</v>
      </c>
      <c r="B87" s="35">
        <v>45461</v>
      </c>
      <c r="C87" s="18" t="s">
        <v>24</v>
      </c>
      <c r="D87" s="33">
        <v>28788</v>
      </c>
      <c r="E87" s="1">
        <f t="shared" si="4"/>
        <v>46</v>
      </c>
      <c r="F87" s="1">
        <v>304</v>
      </c>
      <c r="G87" s="18" t="str">
        <f>VLOOKUP(F87,マスター_支店名・旅行先・単価・原価率・No・期待度!$A$1:$B$6,2,0)</f>
        <v>小松島市</v>
      </c>
      <c r="H87" s="1" t="s">
        <v>40</v>
      </c>
      <c r="I87" s="29">
        <f>VLOOKUP($H87,マスター_支店名・旅行先・単価・原価率・No・期待度!$D$1:$F$8,2,0)</f>
        <v>2500</v>
      </c>
      <c r="J87" s="32">
        <f>VLOOKUP($H87,マスター_支店名・旅行先・単価・原価率・No・期待度!$D$1:$F$8,3,0)</f>
        <v>0.2</v>
      </c>
      <c r="K87" s="29">
        <f t="shared" si="5"/>
        <v>2000</v>
      </c>
      <c r="L87" s="18">
        <v>3</v>
      </c>
      <c r="M87" s="30" t="str">
        <f>VLOOKUP(L87,マスター_支店名・旅行先・単価・原価率・No・期待度!$H$1:$I$4,2,0)</f>
        <v>選択肢の中で選んだ</v>
      </c>
    </row>
    <row r="88" spans="1:13" ht="18.75" x14ac:dyDescent="0.4">
      <c r="A88" s="18">
        <v>85</v>
      </c>
      <c r="B88" s="35">
        <v>45461</v>
      </c>
      <c r="C88" s="18" t="s">
        <v>23</v>
      </c>
      <c r="D88" s="33">
        <v>25895</v>
      </c>
      <c r="E88" s="1">
        <f t="shared" si="4"/>
        <v>54</v>
      </c>
      <c r="F88" s="1">
        <v>305</v>
      </c>
      <c r="G88" s="18" t="str">
        <f>VLOOKUP(F88,マスター_支店名・旅行先・単価・原価率・No・期待度!$A$1:$B$6,2,0)</f>
        <v>吉野川市</v>
      </c>
      <c r="H88" s="1" t="s">
        <v>41</v>
      </c>
      <c r="I88" s="29">
        <f>VLOOKUP($H88,マスター_支店名・旅行先・単価・原価率・No・期待度!$D$1:$F$8,2,0)</f>
        <v>1500</v>
      </c>
      <c r="J88" s="32">
        <f>VLOOKUP($H88,マスター_支店名・旅行先・単価・原価率・No・期待度!$D$1:$F$8,3,0)</f>
        <v>0.3</v>
      </c>
      <c r="K88" s="29">
        <f t="shared" si="5"/>
        <v>1050</v>
      </c>
      <c r="L88" s="18">
        <v>3</v>
      </c>
      <c r="M88" s="30" t="str">
        <f>VLOOKUP(L88,マスター_支店名・旅行先・単価・原価率・No・期待度!$H$1:$I$4,2,0)</f>
        <v>選択肢の中で選んだ</v>
      </c>
    </row>
    <row r="89" spans="1:13" ht="18.75" x14ac:dyDescent="0.4">
      <c r="A89" s="18">
        <v>86</v>
      </c>
      <c r="B89" s="35">
        <v>45461</v>
      </c>
      <c r="C89" s="18" t="s">
        <v>24</v>
      </c>
      <c r="D89" s="33">
        <v>21908</v>
      </c>
      <c r="E89" s="1">
        <f t="shared" si="4"/>
        <v>65</v>
      </c>
      <c r="F89" s="1">
        <v>301</v>
      </c>
      <c r="G89" s="18" t="str">
        <f>VLOOKUP(F89,マスター_支店名・旅行先・単価・原価率・No・期待度!$A$1:$B$6,2,0)</f>
        <v>徳島市</v>
      </c>
      <c r="H89" s="1" t="s">
        <v>35</v>
      </c>
      <c r="I89" s="29">
        <f>VLOOKUP($H89,マスター_支店名・旅行先・単価・原価率・No・期待度!$D$1:$F$8,2,0)</f>
        <v>5000</v>
      </c>
      <c r="J89" s="32">
        <f>VLOOKUP($H89,マスター_支店名・旅行先・単価・原価率・No・期待度!$D$1:$F$8,3,0)</f>
        <v>0.25</v>
      </c>
      <c r="K89" s="29">
        <f t="shared" si="5"/>
        <v>3750</v>
      </c>
      <c r="L89" s="18">
        <v>3</v>
      </c>
      <c r="M89" s="30" t="str">
        <f>VLOOKUP(L89,マスター_支店名・旅行先・単価・原価率・No・期待度!$H$1:$I$4,2,0)</f>
        <v>選択肢の中で選んだ</v>
      </c>
    </row>
    <row r="90" spans="1:13" ht="18.75" x14ac:dyDescent="0.4">
      <c r="A90" s="18">
        <v>87</v>
      </c>
      <c r="B90" s="35">
        <v>45461</v>
      </c>
      <c r="C90" s="18" t="s">
        <v>23</v>
      </c>
      <c r="D90" s="33">
        <v>31319</v>
      </c>
      <c r="E90" s="1">
        <f t="shared" si="4"/>
        <v>39</v>
      </c>
      <c r="F90" s="1">
        <v>302</v>
      </c>
      <c r="G90" s="18" t="str">
        <f>VLOOKUP(F90,マスター_支店名・旅行先・単価・原価率・No・期待度!$A$1:$B$6,2,0)</f>
        <v>鳴門市</v>
      </c>
      <c r="H90" s="1" t="s">
        <v>37</v>
      </c>
      <c r="I90" s="29">
        <f>VLOOKUP($H90,マスター_支店名・旅行先・単価・原価率・No・期待度!$D$1:$F$8,2,0)</f>
        <v>7000</v>
      </c>
      <c r="J90" s="32">
        <f>VLOOKUP($H90,マスター_支店名・旅行先・単価・原価率・No・期待度!$D$1:$F$8,3,0)</f>
        <v>0.3</v>
      </c>
      <c r="K90" s="29">
        <f t="shared" si="5"/>
        <v>4900</v>
      </c>
      <c r="L90" s="18">
        <v>1</v>
      </c>
      <c r="M90" s="30" t="str">
        <f>VLOOKUP(L90,マスター_支店名・旅行先・単価・原価率・No・期待度!$H$1:$I$4,2,0)</f>
        <v>絶対に行きたい</v>
      </c>
    </row>
    <row r="91" spans="1:13" ht="18.75" x14ac:dyDescent="0.4">
      <c r="A91" s="18">
        <v>88</v>
      </c>
      <c r="B91" s="35">
        <v>45461</v>
      </c>
      <c r="C91" s="18" t="s">
        <v>24</v>
      </c>
      <c r="D91" s="33">
        <v>33141</v>
      </c>
      <c r="E91" s="1">
        <f t="shared" si="4"/>
        <v>34</v>
      </c>
      <c r="F91" s="1">
        <v>304</v>
      </c>
      <c r="G91" s="18" t="str">
        <f>VLOOKUP(F91,マスター_支店名・旅行先・単価・原価率・No・期待度!$A$1:$B$6,2,0)</f>
        <v>小松島市</v>
      </c>
      <c r="H91" s="1" t="s">
        <v>41</v>
      </c>
      <c r="I91" s="29">
        <f>VLOOKUP($H91,マスター_支店名・旅行先・単価・原価率・No・期待度!$D$1:$F$8,2,0)</f>
        <v>1500</v>
      </c>
      <c r="J91" s="32">
        <f>VLOOKUP($H91,マスター_支店名・旅行先・単価・原価率・No・期待度!$D$1:$F$8,3,0)</f>
        <v>0.3</v>
      </c>
      <c r="K91" s="29">
        <f t="shared" si="5"/>
        <v>1050</v>
      </c>
      <c r="L91" s="18">
        <v>3</v>
      </c>
      <c r="M91" s="30" t="str">
        <f>VLOOKUP(L91,マスター_支店名・旅行先・単価・原価率・No・期待度!$H$1:$I$4,2,0)</f>
        <v>選択肢の中で選んだ</v>
      </c>
    </row>
    <row r="92" spans="1:13" ht="18.75" x14ac:dyDescent="0.4">
      <c r="A92" s="18">
        <v>89</v>
      </c>
      <c r="B92" s="35">
        <v>45461</v>
      </c>
      <c r="C92" s="18" t="s">
        <v>24</v>
      </c>
      <c r="D92" s="33">
        <v>22272</v>
      </c>
      <c r="E92" s="1">
        <f t="shared" si="4"/>
        <v>64</v>
      </c>
      <c r="F92" s="1">
        <v>305</v>
      </c>
      <c r="G92" s="18" t="str">
        <f>VLOOKUP(F92,マスター_支店名・旅行先・単価・原価率・No・期待度!$A$1:$B$6,2,0)</f>
        <v>吉野川市</v>
      </c>
      <c r="H92" s="1" t="s">
        <v>35</v>
      </c>
      <c r="I92" s="29">
        <f>VLOOKUP($H92,マスター_支店名・旅行先・単価・原価率・No・期待度!$D$1:$F$8,2,0)</f>
        <v>5000</v>
      </c>
      <c r="J92" s="32">
        <f>VLOOKUP($H92,マスター_支店名・旅行先・単価・原価率・No・期待度!$D$1:$F$8,3,0)</f>
        <v>0.25</v>
      </c>
      <c r="K92" s="29">
        <f t="shared" si="5"/>
        <v>3750</v>
      </c>
      <c r="L92" s="18">
        <v>1</v>
      </c>
      <c r="M92" s="30" t="str">
        <f>VLOOKUP(L92,マスター_支店名・旅行先・単価・原価率・No・期待度!$H$1:$I$4,2,0)</f>
        <v>絶対に行きたい</v>
      </c>
    </row>
    <row r="93" spans="1:13" ht="18.75" x14ac:dyDescent="0.4">
      <c r="A93" s="18">
        <v>90</v>
      </c>
      <c r="B93" s="35">
        <v>45462</v>
      </c>
      <c r="C93" s="18" t="s">
        <v>24</v>
      </c>
      <c r="D93" s="33">
        <v>33322</v>
      </c>
      <c r="E93" s="1">
        <f t="shared" si="4"/>
        <v>34</v>
      </c>
      <c r="F93" s="1">
        <v>301</v>
      </c>
      <c r="G93" s="18" t="str">
        <f>VLOOKUP(F93,マスター_支店名・旅行先・単価・原価率・No・期待度!$A$1:$B$6,2,0)</f>
        <v>徳島市</v>
      </c>
      <c r="H93" s="1" t="s">
        <v>37</v>
      </c>
      <c r="I93" s="29">
        <f>VLOOKUP($H93,マスター_支店名・旅行先・単価・原価率・No・期待度!$D$1:$F$8,2,0)</f>
        <v>7000</v>
      </c>
      <c r="J93" s="32">
        <f>VLOOKUP($H93,マスター_支店名・旅行先・単価・原価率・No・期待度!$D$1:$F$8,3,0)</f>
        <v>0.3</v>
      </c>
      <c r="K93" s="29">
        <f t="shared" si="5"/>
        <v>4900</v>
      </c>
      <c r="L93" s="18">
        <v>2</v>
      </c>
      <c r="M93" s="30" t="str">
        <f>VLOOKUP(L93,マスター_支店名・旅行先・単価・原価率・No・期待度!$H$1:$I$4,2,0)</f>
        <v>機会があれば行きたい</v>
      </c>
    </row>
    <row r="94" spans="1:13" ht="18.75" x14ac:dyDescent="0.4">
      <c r="A94" s="18">
        <v>91</v>
      </c>
      <c r="B94" s="35">
        <v>45462</v>
      </c>
      <c r="C94" s="18" t="s">
        <v>23</v>
      </c>
      <c r="D94" s="33">
        <v>29881</v>
      </c>
      <c r="E94" s="1">
        <f t="shared" si="4"/>
        <v>43</v>
      </c>
      <c r="F94" s="1">
        <v>302</v>
      </c>
      <c r="G94" s="18" t="str">
        <f>VLOOKUP(F94,マスター_支店名・旅行先・単価・原価率・No・期待度!$A$1:$B$6,2,0)</f>
        <v>鳴門市</v>
      </c>
      <c r="H94" s="1" t="s">
        <v>33</v>
      </c>
      <c r="I94" s="29">
        <f>VLOOKUP($H94,マスター_支店名・旅行先・単価・原価率・No・期待度!$D$1:$F$8,2,0)</f>
        <v>550</v>
      </c>
      <c r="J94" s="32">
        <f>VLOOKUP($H94,マスター_支店名・旅行先・単価・原価率・No・期待度!$D$1:$F$8,3,0)</f>
        <v>0.7</v>
      </c>
      <c r="K94" s="29">
        <f t="shared" si="5"/>
        <v>165</v>
      </c>
      <c r="L94" s="18">
        <v>1</v>
      </c>
      <c r="M94" s="30" t="str">
        <f>VLOOKUP(L94,マスター_支店名・旅行先・単価・原価率・No・期待度!$H$1:$I$4,2,0)</f>
        <v>絶対に行きたい</v>
      </c>
    </row>
    <row r="95" spans="1:13" ht="18.75" x14ac:dyDescent="0.4">
      <c r="A95" s="18">
        <v>92</v>
      </c>
      <c r="B95" s="35">
        <v>45462</v>
      </c>
      <c r="C95" s="18" t="s">
        <v>24</v>
      </c>
      <c r="D95" s="33">
        <v>25531</v>
      </c>
      <c r="E95" s="1">
        <f t="shared" si="4"/>
        <v>55</v>
      </c>
      <c r="F95" s="1">
        <v>303</v>
      </c>
      <c r="G95" s="18" t="str">
        <f>VLOOKUP(F95,マスター_支店名・旅行先・単価・原価率・No・期待度!$A$1:$B$6,2,0)</f>
        <v>阿南市</v>
      </c>
      <c r="H95" s="1" t="s">
        <v>41</v>
      </c>
      <c r="I95" s="29">
        <f>VLOOKUP($H95,マスター_支店名・旅行先・単価・原価率・No・期待度!$D$1:$F$8,2,0)</f>
        <v>1500</v>
      </c>
      <c r="J95" s="32">
        <f>VLOOKUP($H95,マスター_支店名・旅行先・単価・原価率・No・期待度!$D$1:$F$8,3,0)</f>
        <v>0.3</v>
      </c>
      <c r="K95" s="29">
        <f t="shared" si="5"/>
        <v>1050</v>
      </c>
      <c r="L95" s="18">
        <v>2</v>
      </c>
      <c r="M95" s="30" t="str">
        <f>VLOOKUP(L95,マスター_支店名・旅行先・単価・原価率・No・期待度!$H$1:$I$4,2,0)</f>
        <v>機会があれば行きたい</v>
      </c>
    </row>
    <row r="96" spans="1:13" ht="18.75" x14ac:dyDescent="0.4">
      <c r="A96" s="18">
        <v>93</v>
      </c>
      <c r="B96" s="35">
        <v>45462</v>
      </c>
      <c r="C96" s="18" t="s">
        <v>23</v>
      </c>
      <c r="D96" s="33">
        <v>37644</v>
      </c>
      <c r="E96" s="1">
        <f t="shared" si="4"/>
        <v>22</v>
      </c>
      <c r="F96" s="1">
        <v>305</v>
      </c>
      <c r="G96" s="18" t="str">
        <f>VLOOKUP(F96,マスター_支店名・旅行先・単価・原価率・No・期待度!$A$1:$B$6,2,0)</f>
        <v>吉野川市</v>
      </c>
      <c r="H96" s="1" t="s">
        <v>35</v>
      </c>
      <c r="I96" s="29">
        <f>VLOOKUP($H96,マスター_支店名・旅行先・単価・原価率・No・期待度!$D$1:$F$8,2,0)</f>
        <v>5000</v>
      </c>
      <c r="J96" s="32">
        <f>VLOOKUP($H96,マスター_支店名・旅行先・単価・原価率・No・期待度!$D$1:$F$8,3,0)</f>
        <v>0.25</v>
      </c>
      <c r="K96" s="29">
        <f t="shared" si="5"/>
        <v>3750</v>
      </c>
      <c r="L96" s="18">
        <v>1</v>
      </c>
      <c r="M96" s="30" t="str">
        <f>VLOOKUP(L96,マスター_支店名・旅行先・単価・原価率・No・期待度!$H$1:$I$4,2,0)</f>
        <v>絶対に行きたい</v>
      </c>
    </row>
    <row r="97" spans="1:13" ht="18.75" x14ac:dyDescent="0.4">
      <c r="A97" s="18">
        <v>94</v>
      </c>
      <c r="B97" s="35">
        <v>45462</v>
      </c>
      <c r="C97" s="18" t="s">
        <v>24</v>
      </c>
      <c r="D97" s="33">
        <v>33141</v>
      </c>
      <c r="E97" s="1">
        <f t="shared" si="4"/>
        <v>34</v>
      </c>
      <c r="F97" s="1">
        <v>301</v>
      </c>
      <c r="G97" s="18" t="str">
        <f>VLOOKUP(F97,マスター_支店名・旅行先・単価・原価率・No・期待度!$A$1:$B$6,2,0)</f>
        <v>徳島市</v>
      </c>
      <c r="H97" s="1" t="s">
        <v>37</v>
      </c>
      <c r="I97" s="29">
        <f>VLOOKUP($H97,マスター_支店名・旅行先・単価・原価率・No・期待度!$D$1:$F$8,2,0)</f>
        <v>7000</v>
      </c>
      <c r="J97" s="32">
        <f>VLOOKUP($H97,マスター_支店名・旅行先・単価・原価率・No・期待度!$D$1:$F$8,3,0)</f>
        <v>0.3</v>
      </c>
      <c r="K97" s="29">
        <f t="shared" si="5"/>
        <v>4900</v>
      </c>
      <c r="L97" s="18">
        <v>1</v>
      </c>
      <c r="M97" s="30" t="str">
        <f>VLOOKUP(L97,マスター_支店名・旅行先・単価・原価率・No・期待度!$H$1:$I$4,2,0)</f>
        <v>絶対に行きたい</v>
      </c>
    </row>
    <row r="98" spans="1:13" ht="18.75" x14ac:dyDescent="0.4">
      <c r="A98" s="18">
        <v>95</v>
      </c>
      <c r="B98" s="35">
        <v>45462</v>
      </c>
      <c r="C98" s="18" t="s">
        <v>23</v>
      </c>
      <c r="D98" s="33">
        <v>17922</v>
      </c>
      <c r="E98" s="1">
        <f t="shared" si="4"/>
        <v>76</v>
      </c>
      <c r="F98" s="1">
        <v>302</v>
      </c>
      <c r="G98" s="18" t="str">
        <f>VLOOKUP(F98,マスター_支店名・旅行先・単価・原価率・No・期待度!$A$1:$B$6,2,0)</f>
        <v>鳴門市</v>
      </c>
      <c r="H98" s="1" t="s">
        <v>41</v>
      </c>
      <c r="I98" s="29">
        <f>VLOOKUP($H98,マスター_支店名・旅行先・単価・原価率・No・期待度!$D$1:$F$8,2,0)</f>
        <v>1500</v>
      </c>
      <c r="J98" s="32">
        <f>VLOOKUP($H98,マスター_支店名・旅行先・単価・原価率・No・期待度!$D$1:$F$8,3,0)</f>
        <v>0.3</v>
      </c>
      <c r="K98" s="29">
        <f t="shared" si="5"/>
        <v>1050</v>
      </c>
      <c r="L98" s="18">
        <v>1</v>
      </c>
      <c r="M98" s="30" t="str">
        <f>VLOOKUP(L98,マスター_支店名・旅行先・単価・原価率・No・期待度!$H$1:$I$4,2,0)</f>
        <v>絶対に行きたい</v>
      </c>
    </row>
    <row r="99" spans="1:13" ht="18.75" x14ac:dyDescent="0.4">
      <c r="A99" s="18">
        <v>96</v>
      </c>
      <c r="B99" s="35">
        <v>45463</v>
      </c>
      <c r="C99" s="18" t="s">
        <v>23</v>
      </c>
      <c r="D99" s="33">
        <v>25531</v>
      </c>
      <c r="E99" s="1">
        <f t="shared" si="4"/>
        <v>55</v>
      </c>
      <c r="F99" s="1">
        <v>304</v>
      </c>
      <c r="G99" s="18" t="str">
        <f>VLOOKUP(F99,マスター_支店名・旅行先・単価・原価率・No・期待度!$A$1:$B$6,2,0)</f>
        <v>小松島市</v>
      </c>
      <c r="H99" s="1" t="s">
        <v>35</v>
      </c>
      <c r="I99" s="29">
        <f>VLOOKUP($H99,マスター_支店名・旅行先・単価・原価率・No・期待度!$D$1:$F$8,2,0)</f>
        <v>5000</v>
      </c>
      <c r="J99" s="32">
        <f>VLOOKUP($H99,マスター_支店名・旅行先・単価・原価率・No・期待度!$D$1:$F$8,3,0)</f>
        <v>0.25</v>
      </c>
      <c r="K99" s="29">
        <f t="shared" si="5"/>
        <v>3750</v>
      </c>
      <c r="L99" s="18">
        <v>2</v>
      </c>
      <c r="M99" s="30" t="str">
        <f>VLOOKUP(L99,マスター_支店名・旅行先・単価・原価率・No・期待度!$H$1:$I$4,2,0)</f>
        <v>機会があれば行きたい</v>
      </c>
    </row>
    <row r="100" spans="1:13" ht="18.75" x14ac:dyDescent="0.4">
      <c r="A100" s="18">
        <v>97</v>
      </c>
      <c r="B100" s="35">
        <v>45463</v>
      </c>
      <c r="C100" s="18" t="s">
        <v>24</v>
      </c>
      <c r="D100" s="33">
        <v>29516</v>
      </c>
      <c r="E100" s="1">
        <f t="shared" ref="E100:E131" si="6">DATEDIF(D100,"2025/4/1","y")</f>
        <v>44</v>
      </c>
      <c r="F100" s="1">
        <v>305</v>
      </c>
      <c r="G100" s="18" t="str">
        <f>VLOOKUP(F100,マスター_支店名・旅行先・単価・原価率・No・期待度!$A$1:$B$6,2,0)</f>
        <v>吉野川市</v>
      </c>
      <c r="H100" s="1" t="s">
        <v>37</v>
      </c>
      <c r="I100" s="29">
        <f>VLOOKUP($H100,マスター_支店名・旅行先・単価・原価率・No・期待度!$D$1:$F$8,2,0)</f>
        <v>7000</v>
      </c>
      <c r="J100" s="32">
        <f>VLOOKUP($H100,マスター_支店名・旅行先・単価・原価率・No・期待度!$D$1:$F$8,3,0)</f>
        <v>0.3</v>
      </c>
      <c r="K100" s="29">
        <f t="shared" ref="K100:K131" si="7">I100-(I100*J100)</f>
        <v>4900</v>
      </c>
      <c r="L100" s="18">
        <v>1</v>
      </c>
      <c r="M100" s="30" t="str">
        <f>VLOOKUP(L100,マスター_支店名・旅行先・単価・原価率・No・期待度!$H$1:$I$4,2,0)</f>
        <v>絶対に行きたい</v>
      </c>
    </row>
    <row r="101" spans="1:13" ht="18.75" x14ac:dyDescent="0.4">
      <c r="A101" s="18">
        <v>98</v>
      </c>
      <c r="B101" s="35">
        <v>45489</v>
      </c>
      <c r="C101" s="18" t="s">
        <v>23</v>
      </c>
      <c r="D101" s="33">
        <v>24438</v>
      </c>
      <c r="E101" s="1">
        <f t="shared" si="6"/>
        <v>58</v>
      </c>
      <c r="F101" s="1">
        <v>301</v>
      </c>
      <c r="G101" s="18" t="str">
        <f>VLOOKUP(F101,マスター_支店名・旅行先・単価・原価率・No・期待度!$A$1:$B$6,2,0)</f>
        <v>徳島市</v>
      </c>
      <c r="H101" s="1" t="s">
        <v>33</v>
      </c>
      <c r="I101" s="29">
        <f>VLOOKUP($H101,マスター_支店名・旅行先・単価・原価率・No・期待度!$D$1:$F$8,2,0)</f>
        <v>550</v>
      </c>
      <c r="J101" s="32">
        <f>VLOOKUP($H101,マスター_支店名・旅行先・単価・原価率・No・期待度!$D$1:$F$8,3,0)</f>
        <v>0.7</v>
      </c>
      <c r="K101" s="29">
        <f t="shared" si="7"/>
        <v>165</v>
      </c>
      <c r="L101" s="18">
        <v>1</v>
      </c>
      <c r="M101" s="30" t="str">
        <f>VLOOKUP(L101,マスター_支店名・旅行先・単価・原価率・No・期待度!$H$1:$I$4,2,0)</f>
        <v>絶対に行きたい</v>
      </c>
    </row>
    <row r="102" spans="1:13" ht="18.75" x14ac:dyDescent="0.4">
      <c r="A102" s="18">
        <v>99</v>
      </c>
      <c r="B102" s="35">
        <v>45489</v>
      </c>
      <c r="C102" s="18" t="s">
        <v>23</v>
      </c>
      <c r="D102" s="33">
        <v>32533</v>
      </c>
      <c r="E102" s="1">
        <f t="shared" si="6"/>
        <v>36</v>
      </c>
      <c r="F102" s="1">
        <v>302</v>
      </c>
      <c r="G102" s="18" t="str">
        <f>VLOOKUP(F102,マスター_支店名・旅行先・単価・原価率・No・期待度!$A$1:$B$6,2,0)</f>
        <v>鳴門市</v>
      </c>
      <c r="H102" s="1" t="s">
        <v>38</v>
      </c>
      <c r="I102" s="29">
        <f>VLOOKUP($H102,マスター_支店名・旅行先・単価・原価率・No・期待度!$D$1:$F$8,2,0)</f>
        <v>350</v>
      </c>
      <c r="J102" s="32">
        <f>VLOOKUP($H102,マスター_支店名・旅行先・単価・原価率・No・期待度!$D$1:$F$8,3,0)</f>
        <v>0.2</v>
      </c>
      <c r="K102" s="29">
        <f t="shared" si="7"/>
        <v>280</v>
      </c>
      <c r="L102" s="18">
        <v>1</v>
      </c>
      <c r="M102" s="30" t="str">
        <f>VLOOKUP(L102,マスター_支店名・旅行先・単価・原価率・No・期待度!$H$1:$I$4,2,0)</f>
        <v>絶対に行きたい</v>
      </c>
    </row>
    <row r="103" spans="1:13" ht="18.75" x14ac:dyDescent="0.4">
      <c r="A103" s="18">
        <v>100</v>
      </c>
      <c r="B103" s="35">
        <v>45489</v>
      </c>
      <c r="C103" s="18" t="s">
        <v>24</v>
      </c>
      <c r="D103" s="33">
        <v>35606</v>
      </c>
      <c r="E103" s="1">
        <f t="shared" si="6"/>
        <v>27</v>
      </c>
      <c r="F103" s="1">
        <v>305</v>
      </c>
      <c r="G103" s="18" t="str">
        <f>VLOOKUP(F103,マスター_支店名・旅行先・単価・原価率・No・期待度!$A$1:$B$6,2,0)</f>
        <v>吉野川市</v>
      </c>
      <c r="H103" s="1" t="s">
        <v>39</v>
      </c>
      <c r="I103" s="29">
        <f>VLOOKUP($H103,マスター_支店名・旅行先・単価・原価率・No・期待度!$D$1:$F$8,2,0)</f>
        <v>3000</v>
      </c>
      <c r="J103" s="32">
        <f>VLOOKUP($H103,マスター_支店名・旅行先・単価・原価率・No・期待度!$D$1:$F$8,3,0)</f>
        <v>0.5</v>
      </c>
      <c r="K103" s="29">
        <f t="shared" si="7"/>
        <v>1500</v>
      </c>
      <c r="L103" s="18">
        <v>1</v>
      </c>
      <c r="M103" s="30" t="str">
        <f>VLOOKUP(L103,マスター_支店名・旅行先・単価・原価率・No・期待度!$H$1:$I$4,2,0)</f>
        <v>絶対に行きたい</v>
      </c>
    </row>
    <row r="104" spans="1:13" ht="18.75" x14ac:dyDescent="0.4">
      <c r="A104" s="18">
        <v>101</v>
      </c>
      <c r="B104" s="35">
        <v>45489</v>
      </c>
      <c r="C104" s="18" t="s">
        <v>24</v>
      </c>
      <c r="D104" s="33">
        <v>29152</v>
      </c>
      <c r="E104" s="1">
        <f t="shared" si="6"/>
        <v>45</v>
      </c>
      <c r="F104" s="1">
        <v>301</v>
      </c>
      <c r="G104" s="18" t="str">
        <f>VLOOKUP(F104,マスター_支店名・旅行先・単価・原価率・No・期待度!$A$1:$B$6,2,0)</f>
        <v>徳島市</v>
      </c>
      <c r="H104" s="1" t="s">
        <v>40</v>
      </c>
      <c r="I104" s="29">
        <f>VLOOKUP($H104,マスター_支店名・旅行先・単価・原価率・No・期待度!$D$1:$F$8,2,0)</f>
        <v>2500</v>
      </c>
      <c r="J104" s="32">
        <f>VLOOKUP($H104,マスター_支店名・旅行先・単価・原価率・No・期待度!$D$1:$F$8,3,0)</f>
        <v>0.2</v>
      </c>
      <c r="K104" s="29">
        <f t="shared" si="7"/>
        <v>2000</v>
      </c>
      <c r="L104" s="18">
        <v>3</v>
      </c>
      <c r="M104" s="30" t="str">
        <f>VLOOKUP(L104,マスター_支店名・旅行先・単価・原価率・No・期待度!$H$1:$I$4,2,0)</f>
        <v>選択肢の中で選んだ</v>
      </c>
    </row>
    <row r="105" spans="1:13" ht="18.75" x14ac:dyDescent="0.4">
      <c r="A105" s="18">
        <v>102</v>
      </c>
      <c r="B105" s="35">
        <v>45489</v>
      </c>
      <c r="C105" s="18" t="s">
        <v>23</v>
      </c>
      <c r="D105" s="33">
        <v>21908</v>
      </c>
      <c r="E105" s="1">
        <f t="shared" si="6"/>
        <v>65</v>
      </c>
      <c r="F105" s="1">
        <v>302</v>
      </c>
      <c r="G105" s="18" t="str">
        <f>VLOOKUP(F105,マスター_支店名・旅行先・単価・原価率・No・期待度!$A$1:$B$6,2,0)</f>
        <v>鳴門市</v>
      </c>
      <c r="H105" s="1" t="s">
        <v>41</v>
      </c>
      <c r="I105" s="29">
        <f>VLOOKUP($H105,マスター_支店名・旅行先・単価・原価率・No・期待度!$D$1:$F$8,2,0)</f>
        <v>1500</v>
      </c>
      <c r="J105" s="32">
        <f>VLOOKUP($H105,マスター_支店名・旅行先・単価・原価率・No・期待度!$D$1:$F$8,3,0)</f>
        <v>0.3</v>
      </c>
      <c r="K105" s="29">
        <f t="shared" si="7"/>
        <v>1050</v>
      </c>
      <c r="L105" s="18">
        <v>3</v>
      </c>
      <c r="M105" s="30" t="str">
        <f>VLOOKUP(L105,マスター_支店名・旅行先・単価・原価率・No・期待度!$H$1:$I$4,2,0)</f>
        <v>選択肢の中で選んだ</v>
      </c>
    </row>
    <row r="106" spans="1:13" ht="18.75" x14ac:dyDescent="0.4">
      <c r="A106" s="18">
        <v>103</v>
      </c>
      <c r="B106" s="35">
        <v>45490</v>
      </c>
      <c r="C106" s="18" t="s">
        <v>23</v>
      </c>
      <c r="D106" s="33">
        <v>27331</v>
      </c>
      <c r="E106" s="1">
        <f t="shared" si="6"/>
        <v>50</v>
      </c>
      <c r="F106" s="1">
        <v>302</v>
      </c>
      <c r="G106" s="18" t="str">
        <f>VLOOKUP(F106,マスター_支店名・旅行先・単価・原価率・No・期待度!$A$1:$B$6,2,0)</f>
        <v>鳴門市</v>
      </c>
      <c r="H106" s="1" t="s">
        <v>40</v>
      </c>
      <c r="I106" s="29">
        <f>VLOOKUP($H106,マスター_支店名・旅行先・単価・原価率・No・期待度!$D$1:$F$8,2,0)</f>
        <v>2500</v>
      </c>
      <c r="J106" s="32">
        <f>VLOOKUP($H106,マスター_支店名・旅行先・単価・原価率・No・期待度!$D$1:$F$8,3,0)</f>
        <v>0.2</v>
      </c>
      <c r="K106" s="29">
        <f t="shared" si="7"/>
        <v>2000</v>
      </c>
      <c r="L106" s="18">
        <v>3</v>
      </c>
      <c r="M106" s="30" t="str">
        <f>VLOOKUP(L106,マスター_支店名・旅行先・単価・原価率・No・期待度!$H$1:$I$4,2,0)</f>
        <v>選択肢の中で選んだ</v>
      </c>
    </row>
    <row r="107" spans="1:13" ht="18.75" x14ac:dyDescent="0.4">
      <c r="A107" s="18">
        <v>104</v>
      </c>
      <c r="B107" s="35">
        <v>45491</v>
      </c>
      <c r="C107" s="18" t="s">
        <v>24</v>
      </c>
      <c r="D107" s="33">
        <v>28788</v>
      </c>
      <c r="E107" s="1">
        <f t="shared" si="6"/>
        <v>46</v>
      </c>
      <c r="F107" s="1">
        <v>301</v>
      </c>
      <c r="G107" s="18" t="str">
        <f>VLOOKUP(F107,マスター_支店名・旅行先・単価・原価率・No・期待度!$A$1:$B$6,2,0)</f>
        <v>徳島市</v>
      </c>
      <c r="H107" s="1" t="s">
        <v>41</v>
      </c>
      <c r="I107" s="29">
        <f>VLOOKUP($H107,マスター_支店名・旅行先・単価・原価率・No・期待度!$D$1:$F$8,2,0)</f>
        <v>1500</v>
      </c>
      <c r="J107" s="32">
        <f>VLOOKUP($H107,マスター_支店名・旅行先・単価・原価率・No・期待度!$D$1:$F$8,3,0)</f>
        <v>0.3</v>
      </c>
      <c r="K107" s="29">
        <f t="shared" si="7"/>
        <v>1050</v>
      </c>
      <c r="L107" s="18">
        <v>2</v>
      </c>
      <c r="M107" s="30" t="str">
        <f>VLOOKUP(L107,マスター_支店名・旅行先・単価・原価率・No・期待度!$H$1:$I$4,2,0)</f>
        <v>機会があれば行きたい</v>
      </c>
    </row>
    <row r="108" spans="1:13" ht="18.75" x14ac:dyDescent="0.4">
      <c r="A108" s="18">
        <v>105</v>
      </c>
      <c r="B108" s="35">
        <v>45491</v>
      </c>
      <c r="C108" s="18" t="s">
        <v>23</v>
      </c>
      <c r="D108" s="33">
        <v>32776</v>
      </c>
      <c r="E108" s="1">
        <f t="shared" si="6"/>
        <v>35</v>
      </c>
      <c r="F108" s="1">
        <v>302</v>
      </c>
      <c r="G108" s="18" t="str">
        <f>VLOOKUP(F108,マスター_支店名・旅行先・単価・原価率・No・期待度!$A$1:$B$6,2,0)</f>
        <v>鳴門市</v>
      </c>
      <c r="H108" s="1" t="s">
        <v>33</v>
      </c>
      <c r="I108" s="29">
        <f>VLOOKUP($H108,マスター_支店名・旅行先・単価・原価率・No・期待度!$D$1:$F$8,2,0)</f>
        <v>550</v>
      </c>
      <c r="J108" s="32">
        <f>VLOOKUP($H108,マスター_支店名・旅行先・単価・原価率・No・期待度!$D$1:$F$8,3,0)</f>
        <v>0.7</v>
      </c>
      <c r="K108" s="29">
        <f t="shared" si="7"/>
        <v>165</v>
      </c>
      <c r="L108" s="18">
        <v>3</v>
      </c>
      <c r="M108" s="30" t="str">
        <f>VLOOKUP(L108,マスター_支店名・旅行先・単価・原価率・No・期待度!$H$1:$I$4,2,0)</f>
        <v>選択肢の中で選んだ</v>
      </c>
    </row>
    <row r="109" spans="1:13" ht="18.75" x14ac:dyDescent="0.4">
      <c r="A109" s="18">
        <v>106</v>
      </c>
      <c r="B109" s="35">
        <v>45491</v>
      </c>
      <c r="C109" s="18" t="s">
        <v>23</v>
      </c>
      <c r="D109" s="33">
        <v>32048</v>
      </c>
      <c r="E109" s="1">
        <f t="shared" si="6"/>
        <v>37</v>
      </c>
      <c r="F109" s="1">
        <v>303</v>
      </c>
      <c r="G109" s="18" t="str">
        <f>VLOOKUP(F109,マスター_支店名・旅行先・単価・原価率・No・期待度!$A$1:$B$6,2,0)</f>
        <v>阿南市</v>
      </c>
      <c r="H109" s="1" t="s">
        <v>38</v>
      </c>
      <c r="I109" s="29">
        <f>VLOOKUP($H109,マスター_支店名・旅行先・単価・原価率・No・期待度!$D$1:$F$8,2,0)</f>
        <v>350</v>
      </c>
      <c r="J109" s="32">
        <f>VLOOKUP($H109,マスター_支店名・旅行先・単価・原価率・No・期待度!$D$1:$F$8,3,0)</f>
        <v>0.2</v>
      </c>
      <c r="K109" s="29">
        <f t="shared" si="7"/>
        <v>280</v>
      </c>
      <c r="L109" s="18">
        <v>3</v>
      </c>
      <c r="M109" s="30" t="str">
        <f>VLOOKUP(L109,マスター_支店名・旅行先・単価・原価率・No・期待度!$H$1:$I$4,2,0)</f>
        <v>選択肢の中で選んだ</v>
      </c>
    </row>
    <row r="110" spans="1:13" ht="18.75" x14ac:dyDescent="0.4">
      <c r="A110" s="18">
        <v>107</v>
      </c>
      <c r="B110" s="35">
        <v>45491</v>
      </c>
      <c r="C110" s="18" t="s">
        <v>23</v>
      </c>
      <c r="D110" s="33">
        <v>27331</v>
      </c>
      <c r="E110" s="1">
        <f t="shared" si="6"/>
        <v>50</v>
      </c>
      <c r="F110" s="1">
        <v>301</v>
      </c>
      <c r="G110" s="18" t="str">
        <f>VLOOKUP(F110,マスター_支店名・旅行先・単価・原価率・No・期待度!$A$1:$B$6,2,0)</f>
        <v>徳島市</v>
      </c>
      <c r="H110" s="1" t="s">
        <v>39</v>
      </c>
      <c r="I110" s="29">
        <f>VLOOKUP($H110,マスター_支店名・旅行先・単価・原価率・No・期待度!$D$1:$F$8,2,0)</f>
        <v>3000</v>
      </c>
      <c r="J110" s="32">
        <f>VLOOKUP($H110,マスター_支店名・旅行先・単価・原価率・No・期待度!$D$1:$F$8,3,0)</f>
        <v>0.5</v>
      </c>
      <c r="K110" s="29">
        <f t="shared" si="7"/>
        <v>1500</v>
      </c>
      <c r="L110" s="18">
        <v>3</v>
      </c>
      <c r="M110" s="30" t="str">
        <f>VLOOKUP(L110,マスター_支店名・旅行先・単価・原価率・No・期待度!$H$1:$I$4,2,0)</f>
        <v>選択肢の中で選んだ</v>
      </c>
    </row>
    <row r="111" spans="1:13" ht="18.75" x14ac:dyDescent="0.4">
      <c r="A111" s="18">
        <v>108</v>
      </c>
      <c r="B111" s="35">
        <v>45491</v>
      </c>
      <c r="C111" s="18" t="s">
        <v>24</v>
      </c>
      <c r="D111" s="33">
        <v>29881</v>
      </c>
      <c r="E111" s="1">
        <f t="shared" si="6"/>
        <v>43</v>
      </c>
      <c r="F111" s="1">
        <v>302</v>
      </c>
      <c r="G111" s="18" t="str">
        <f>VLOOKUP(F111,マスター_支店名・旅行先・単価・原価率・No・期待度!$A$1:$B$6,2,0)</f>
        <v>鳴門市</v>
      </c>
      <c r="H111" s="1" t="s">
        <v>40</v>
      </c>
      <c r="I111" s="29">
        <f>VLOOKUP($H111,マスター_支店名・旅行先・単価・原価率・No・期待度!$D$1:$F$8,2,0)</f>
        <v>2500</v>
      </c>
      <c r="J111" s="32">
        <f>VLOOKUP($H111,マスター_支店名・旅行先・単価・原価率・No・期待度!$D$1:$F$8,3,0)</f>
        <v>0.2</v>
      </c>
      <c r="K111" s="29">
        <f t="shared" si="7"/>
        <v>2000</v>
      </c>
      <c r="L111" s="18">
        <v>1</v>
      </c>
      <c r="M111" s="30" t="str">
        <f>VLOOKUP(L111,マスター_支店名・旅行先・単価・原価率・No・期待度!$H$1:$I$4,2,0)</f>
        <v>絶対に行きたい</v>
      </c>
    </row>
    <row r="112" spans="1:13" ht="18.75" x14ac:dyDescent="0.4">
      <c r="A112" s="18">
        <v>109</v>
      </c>
      <c r="B112" s="35">
        <v>45491</v>
      </c>
      <c r="C112" s="18" t="s">
        <v>23</v>
      </c>
      <c r="D112" s="33">
        <v>32048</v>
      </c>
      <c r="E112" s="1">
        <f t="shared" si="6"/>
        <v>37</v>
      </c>
      <c r="F112" s="1">
        <v>301</v>
      </c>
      <c r="G112" s="18" t="str">
        <f>VLOOKUP(F112,マスター_支店名・旅行先・単価・原価率・No・期待度!$A$1:$B$6,2,0)</f>
        <v>徳島市</v>
      </c>
      <c r="H112" s="1" t="s">
        <v>41</v>
      </c>
      <c r="I112" s="29">
        <f>VLOOKUP($H112,マスター_支店名・旅行先・単価・原価率・No・期待度!$D$1:$F$8,2,0)</f>
        <v>1500</v>
      </c>
      <c r="J112" s="32">
        <f>VLOOKUP($H112,マスター_支店名・旅行先・単価・原価率・No・期待度!$D$1:$F$8,3,0)</f>
        <v>0.3</v>
      </c>
      <c r="K112" s="29">
        <f t="shared" si="7"/>
        <v>1050</v>
      </c>
      <c r="L112" s="18">
        <v>3</v>
      </c>
      <c r="M112" s="30" t="str">
        <f>VLOOKUP(L112,マスター_支店名・旅行先・単価・原価率・No・期待度!$H$1:$I$4,2,0)</f>
        <v>選択肢の中で選んだ</v>
      </c>
    </row>
    <row r="113" spans="1:13" ht="18.75" x14ac:dyDescent="0.4">
      <c r="A113" s="18">
        <v>110</v>
      </c>
      <c r="B113" s="35">
        <v>45492</v>
      </c>
      <c r="C113" s="18" t="s">
        <v>23</v>
      </c>
      <c r="D113" s="33">
        <v>26259</v>
      </c>
      <c r="E113" s="1">
        <f t="shared" si="6"/>
        <v>53</v>
      </c>
      <c r="F113" s="1">
        <v>302</v>
      </c>
      <c r="G113" s="18" t="str">
        <f>VLOOKUP(F113,マスター_支店名・旅行先・単価・原価率・No・期待度!$A$1:$B$6,2,0)</f>
        <v>鳴門市</v>
      </c>
      <c r="H113" s="1" t="s">
        <v>35</v>
      </c>
      <c r="I113" s="29">
        <f>VLOOKUP($H113,マスター_支店名・旅行先・単価・原価率・No・期待度!$D$1:$F$8,2,0)</f>
        <v>5000</v>
      </c>
      <c r="J113" s="32">
        <f>VLOOKUP($H113,マスター_支店名・旅行先・単価・原価率・No・期待度!$D$1:$F$8,3,0)</f>
        <v>0.25</v>
      </c>
      <c r="K113" s="29">
        <f t="shared" si="7"/>
        <v>3750</v>
      </c>
      <c r="L113" s="18">
        <v>3</v>
      </c>
      <c r="M113" s="30" t="str">
        <f>VLOOKUP(L113,マスター_支店名・旅行先・単価・原価率・No・期待度!$H$1:$I$4,2,0)</f>
        <v>選択肢の中で選んだ</v>
      </c>
    </row>
    <row r="114" spans="1:13" ht="18.75" x14ac:dyDescent="0.4">
      <c r="A114" s="18">
        <v>111</v>
      </c>
      <c r="B114" s="35">
        <v>45492</v>
      </c>
      <c r="C114" s="18" t="s">
        <v>23</v>
      </c>
      <c r="D114" s="33">
        <v>28788</v>
      </c>
      <c r="E114" s="1">
        <f t="shared" si="6"/>
        <v>46</v>
      </c>
      <c r="F114" s="1">
        <v>303</v>
      </c>
      <c r="G114" s="18" t="str">
        <f>VLOOKUP(F114,マスター_支店名・旅行先・単価・原価率・No・期待度!$A$1:$B$6,2,0)</f>
        <v>阿南市</v>
      </c>
      <c r="H114" s="1" t="s">
        <v>37</v>
      </c>
      <c r="I114" s="29">
        <f>VLOOKUP($H114,マスター_支店名・旅行先・単価・原価率・No・期待度!$D$1:$F$8,2,0)</f>
        <v>7000</v>
      </c>
      <c r="J114" s="32">
        <f>VLOOKUP($H114,マスター_支店名・旅行先・単価・原価率・No・期待度!$D$1:$F$8,3,0)</f>
        <v>0.3</v>
      </c>
      <c r="K114" s="29">
        <f t="shared" si="7"/>
        <v>4900</v>
      </c>
      <c r="L114" s="18">
        <v>1</v>
      </c>
      <c r="M114" s="30" t="str">
        <f>VLOOKUP(L114,マスター_支店名・旅行先・単価・原価率・No・期待度!$H$1:$I$4,2,0)</f>
        <v>絶対に行きたい</v>
      </c>
    </row>
    <row r="115" spans="1:13" ht="18.75" x14ac:dyDescent="0.4">
      <c r="A115" s="18">
        <v>112</v>
      </c>
      <c r="B115" s="35">
        <v>45492</v>
      </c>
      <c r="C115" s="18" t="s">
        <v>23</v>
      </c>
      <c r="D115" s="33">
        <v>26259</v>
      </c>
      <c r="E115" s="1">
        <f t="shared" si="6"/>
        <v>53</v>
      </c>
      <c r="F115" s="1">
        <v>304</v>
      </c>
      <c r="G115" s="18" t="str">
        <f>VLOOKUP(F115,マスター_支店名・旅行先・単価・原価率・No・期待度!$A$1:$B$6,2,0)</f>
        <v>小松島市</v>
      </c>
      <c r="H115" s="1" t="s">
        <v>41</v>
      </c>
      <c r="I115" s="29">
        <f>VLOOKUP($H115,マスター_支店名・旅行先・単価・原価率・No・期待度!$D$1:$F$8,2,0)</f>
        <v>1500</v>
      </c>
      <c r="J115" s="32">
        <f>VLOOKUP($H115,マスター_支店名・旅行先・単価・原価率・No・期待度!$D$1:$F$8,3,0)</f>
        <v>0.3</v>
      </c>
      <c r="K115" s="29">
        <f t="shared" si="7"/>
        <v>1050</v>
      </c>
      <c r="L115" s="18">
        <v>1</v>
      </c>
      <c r="M115" s="30" t="str">
        <f>VLOOKUP(L115,マスター_支店名・旅行先・単価・原価率・No・期待度!$H$1:$I$4,2,0)</f>
        <v>絶対に行きたい</v>
      </c>
    </row>
    <row r="116" spans="1:13" ht="18.75" x14ac:dyDescent="0.4">
      <c r="A116" s="18">
        <v>113</v>
      </c>
      <c r="B116" s="35">
        <v>45492</v>
      </c>
      <c r="C116" s="18" t="s">
        <v>24</v>
      </c>
      <c r="D116" s="33">
        <v>26967</v>
      </c>
      <c r="E116" s="1">
        <f t="shared" si="6"/>
        <v>51</v>
      </c>
      <c r="F116" s="1">
        <v>305</v>
      </c>
      <c r="G116" s="18" t="str">
        <f>VLOOKUP(F116,マスター_支店名・旅行先・単価・原価率・No・期待度!$A$1:$B$6,2,0)</f>
        <v>吉野川市</v>
      </c>
      <c r="H116" s="1" t="s">
        <v>35</v>
      </c>
      <c r="I116" s="29">
        <f>VLOOKUP($H116,マスター_支店名・旅行先・単価・原価率・No・期待度!$D$1:$F$8,2,0)</f>
        <v>5000</v>
      </c>
      <c r="J116" s="32">
        <f>VLOOKUP($H116,マスター_支店名・旅行先・単価・原価率・No・期待度!$D$1:$F$8,3,0)</f>
        <v>0.25</v>
      </c>
      <c r="K116" s="29">
        <f t="shared" si="7"/>
        <v>3750</v>
      </c>
      <c r="L116" s="18">
        <v>3</v>
      </c>
      <c r="M116" s="30" t="str">
        <f>VLOOKUP(L116,マスター_支店名・旅行先・単価・原価率・No・期待度!$H$1:$I$4,2,0)</f>
        <v>選択肢の中で選んだ</v>
      </c>
    </row>
    <row r="117" spans="1:13" ht="18.75" x14ac:dyDescent="0.4">
      <c r="A117" s="18">
        <v>114</v>
      </c>
      <c r="B117" s="35">
        <v>45493</v>
      </c>
      <c r="C117" s="18" t="s">
        <v>23</v>
      </c>
      <c r="D117" s="33">
        <v>30914</v>
      </c>
      <c r="E117" s="1">
        <f t="shared" si="6"/>
        <v>40</v>
      </c>
      <c r="F117" s="1">
        <v>301</v>
      </c>
      <c r="G117" s="18" t="str">
        <f>VLOOKUP(F117,マスター_支店名・旅行先・単価・原価率・No・期待度!$A$1:$B$6,2,0)</f>
        <v>徳島市</v>
      </c>
      <c r="H117" s="1" t="s">
        <v>37</v>
      </c>
      <c r="I117" s="29">
        <f>VLOOKUP($H117,マスター_支店名・旅行先・単価・原価率・No・期待度!$D$1:$F$8,2,0)</f>
        <v>7000</v>
      </c>
      <c r="J117" s="32">
        <f>VLOOKUP($H117,マスター_支店名・旅行先・単価・原価率・No・期待度!$D$1:$F$8,3,0)</f>
        <v>0.3</v>
      </c>
      <c r="K117" s="29">
        <f t="shared" si="7"/>
        <v>4900</v>
      </c>
      <c r="L117" s="18">
        <v>3</v>
      </c>
      <c r="M117" s="30" t="str">
        <f>VLOOKUP(L117,マスター_支店名・旅行先・単価・原価率・No・期待度!$H$1:$I$4,2,0)</f>
        <v>選択肢の中で選んだ</v>
      </c>
    </row>
    <row r="118" spans="1:13" ht="18.75" x14ac:dyDescent="0.4">
      <c r="A118" s="18">
        <v>115</v>
      </c>
      <c r="B118" s="35">
        <v>45493</v>
      </c>
      <c r="C118" s="18" t="s">
        <v>23</v>
      </c>
      <c r="D118" s="33">
        <v>28788</v>
      </c>
      <c r="E118" s="1">
        <f t="shared" si="6"/>
        <v>46</v>
      </c>
      <c r="F118" s="1">
        <v>302</v>
      </c>
      <c r="G118" s="18" t="str">
        <f>VLOOKUP(F118,マスター_支店名・旅行先・単価・原価率・No・期待度!$A$1:$B$6,2,0)</f>
        <v>鳴門市</v>
      </c>
      <c r="H118" s="1" t="s">
        <v>33</v>
      </c>
      <c r="I118" s="29">
        <f>VLOOKUP($H118,マスター_支店名・旅行先・単価・原価率・No・期待度!$D$1:$F$8,2,0)</f>
        <v>550</v>
      </c>
      <c r="J118" s="32">
        <f>VLOOKUP($H118,マスター_支店名・旅行先・単価・原価率・No・期待度!$D$1:$F$8,3,0)</f>
        <v>0.7</v>
      </c>
      <c r="K118" s="29">
        <f t="shared" si="7"/>
        <v>165</v>
      </c>
      <c r="L118" s="18">
        <v>3</v>
      </c>
      <c r="M118" s="30" t="str">
        <f>VLOOKUP(L118,マスター_支店名・旅行先・単価・原価率・No・期待度!$H$1:$I$4,2,0)</f>
        <v>選択肢の中で選んだ</v>
      </c>
    </row>
    <row r="119" spans="1:13" ht="18.75" x14ac:dyDescent="0.4">
      <c r="A119" s="18">
        <v>116</v>
      </c>
      <c r="B119" s="35">
        <v>45493</v>
      </c>
      <c r="C119" s="18" t="s">
        <v>24</v>
      </c>
      <c r="D119" s="33">
        <v>30591</v>
      </c>
      <c r="E119" s="1">
        <f t="shared" si="6"/>
        <v>41</v>
      </c>
      <c r="F119" s="1">
        <v>303</v>
      </c>
      <c r="G119" s="18" t="str">
        <f>VLOOKUP(F119,マスター_支店名・旅行先・単価・原価率・No・期待度!$A$1:$B$6,2,0)</f>
        <v>阿南市</v>
      </c>
      <c r="H119" s="1" t="s">
        <v>38</v>
      </c>
      <c r="I119" s="29">
        <f>VLOOKUP($H119,マスター_支店名・旅行先・単価・原価率・No・期待度!$D$1:$F$8,2,0)</f>
        <v>350</v>
      </c>
      <c r="J119" s="32">
        <f>VLOOKUP($H119,マスター_支店名・旅行先・単価・原価率・No・期待度!$D$1:$F$8,3,0)</f>
        <v>0.2</v>
      </c>
      <c r="K119" s="29">
        <f t="shared" si="7"/>
        <v>280</v>
      </c>
      <c r="L119" s="18">
        <v>1</v>
      </c>
      <c r="M119" s="30" t="str">
        <f>VLOOKUP(L119,マスター_支店名・旅行先・単価・原価率・No・期待度!$H$1:$I$4,2,0)</f>
        <v>絶対に行きたい</v>
      </c>
    </row>
    <row r="120" spans="1:13" ht="18.75" x14ac:dyDescent="0.4">
      <c r="A120" s="18">
        <v>117</v>
      </c>
      <c r="B120" s="35">
        <v>45493</v>
      </c>
      <c r="C120" s="18" t="s">
        <v>24</v>
      </c>
      <c r="D120" s="33">
        <v>26967</v>
      </c>
      <c r="E120" s="1">
        <f t="shared" si="6"/>
        <v>51</v>
      </c>
      <c r="F120" s="1">
        <v>304</v>
      </c>
      <c r="G120" s="18" t="str">
        <f>VLOOKUP(F120,マスター_支店名・旅行先・単価・原価率・No・期待度!$A$1:$B$6,2,0)</f>
        <v>小松島市</v>
      </c>
      <c r="H120" s="1" t="s">
        <v>39</v>
      </c>
      <c r="I120" s="29">
        <f>VLOOKUP($H120,マスター_支店名・旅行先・単価・原価率・No・期待度!$D$1:$F$8,2,0)</f>
        <v>3000</v>
      </c>
      <c r="J120" s="32">
        <f>VLOOKUP($H120,マスター_支店名・旅行先・単価・原価率・No・期待度!$D$1:$F$8,3,0)</f>
        <v>0.5</v>
      </c>
      <c r="K120" s="29">
        <f t="shared" si="7"/>
        <v>1500</v>
      </c>
      <c r="L120" s="18">
        <v>3</v>
      </c>
      <c r="M120" s="30" t="str">
        <f>VLOOKUP(L120,マスター_支店名・旅行先・単価・原価率・No・期待度!$H$1:$I$4,2,0)</f>
        <v>選択肢の中で選んだ</v>
      </c>
    </row>
    <row r="121" spans="1:13" ht="18.75" x14ac:dyDescent="0.4">
      <c r="A121" s="18">
        <v>118</v>
      </c>
      <c r="B121" s="35">
        <v>45494</v>
      </c>
      <c r="C121" s="18" t="s">
        <v>24</v>
      </c>
      <c r="D121" s="33">
        <v>30255</v>
      </c>
      <c r="E121" s="1">
        <f t="shared" si="6"/>
        <v>42</v>
      </c>
      <c r="F121" s="1">
        <v>305</v>
      </c>
      <c r="G121" s="18" t="str">
        <f>VLOOKUP(F121,マスター_支店名・旅行先・単価・原価率・No・期待度!$A$1:$B$6,2,0)</f>
        <v>吉野川市</v>
      </c>
      <c r="H121" s="1" t="s">
        <v>40</v>
      </c>
      <c r="I121" s="29">
        <f>VLOOKUP($H121,マスター_支店名・旅行先・単価・原価率・No・期待度!$D$1:$F$8,2,0)</f>
        <v>2500</v>
      </c>
      <c r="J121" s="32">
        <f>VLOOKUP($H121,マスター_支店名・旅行先・単価・原価率・No・期待度!$D$1:$F$8,3,0)</f>
        <v>0.2</v>
      </c>
      <c r="K121" s="29">
        <f t="shared" si="7"/>
        <v>2000</v>
      </c>
      <c r="L121" s="18">
        <v>3</v>
      </c>
      <c r="M121" s="30" t="str">
        <f>VLOOKUP(L121,マスター_支店名・旅行先・単価・原価率・No・期待度!$H$1:$I$4,2,0)</f>
        <v>選択肢の中で選んだ</v>
      </c>
    </row>
    <row r="122" spans="1:13" ht="18.75" x14ac:dyDescent="0.4">
      <c r="A122" s="18">
        <v>119</v>
      </c>
      <c r="B122" s="35">
        <v>45494</v>
      </c>
      <c r="C122" s="18" t="s">
        <v>23</v>
      </c>
      <c r="D122" s="33">
        <v>25895</v>
      </c>
      <c r="E122" s="1">
        <f t="shared" si="6"/>
        <v>54</v>
      </c>
      <c r="F122" s="1">
        <v>301</v>
      </c>
      <c r="G122" s="18" t="str">
        <f>VLOOKUP(F122,マスター_支店名・旅行先・単価・原価率・No・期待度!$A$1:$B$6,2,0)</f>
        <v>徳島市</v>
      </c>
      <c r="H122" s="1" t="s">
        <v>41</v>
      </c>
      <c r="I122" s="29">
        <f>VLOOKUP($H122,マスター_支店名・旅行先・単価・原価率・No・期待度!$D$1:$F$8,2,0)</f>
        <v>1500</v>
      </c>
      <c r="J122" s="32">
        <f>VLOOKUP($H122,マスター_支店名・旅行先・単価・原価率・No・期待度!$D$1:$F$8,3,0)</f>
        <v>0.3</v>
      </c>
      <c r="K122" s="29">
        <f t="shared" si="7"/>
        <v>1050</v>
      </c>
      <c r="L122" s="18">
        <v>3</v>
      </c>
      <c r="M122" s="30" t="str">
        <f>VLOOKUP(L122,マスター_支店名・旅行先・単価・原価率・No・期待度!$H$1:$I$4,2,0)</f>
        <v>選択肢の中で選んだ</v>
      </c>
    </row>
    <row r="123" spans="1:13" ht="18.75" x14ac:dyDescent="0.4">
      <c r="A123" s="18">
        <v>120</v>
      </c>
      <c r="B123" s="35">
        <v>45494</v>
      </c>
      <c r="C123" s="18" t="s">
        <v>23</v>
      </c>
      <c r="D123" s="33">
        <v>29152</v>
      </c>
      <c r="E123" s="1">
        <f t="shared" si="6"/>
        <v>45</v>
      </c>
      <c r="F123" s="1">
        <v>305</v>
      </c>
      <c r="G123" s="18" t="str">
        <f>VLOOKUP(F123,マスター_支店名・旅行先・単価・原価率・No・期待度!$A$1:$B$6,2,0)</f>
        <v>吉野川市</v>
      </c>
      <c r="H123" s="1" t="s">
        <v>35</v>
      </c>
      <c r="I123" s="29">
        <f>VLOOKUP($H123,マスター_支店名・旅行先・単価・原価率・No・期待度!$D$1:$F$8,2,0)</f>
        <v>5000</v>
      </c>
      <c r="J123" s="32">
        <f>VLOOKUP($H123,マスター_支店名・旅行先・単価・原価率・No・期待度!$D$1:$F$8,3,0)</f>
        <v>0.25</v>
      </c>
      <c r="K123" s="29">
        <f t="shared" si="7"/>
        <v>3750</v>
      </c>
      <c r="L123" s="18">
        <v>2</v>
      </c>
      <c r="M123" s="30" t="str">
        <f>VLOOKUP(L123,マスター_支店名・旅行先・単価・原価率・No・期待度!$H$1:$I$4,2,0)</f>
        <v>機会があれば行きたい</v>
      </c>
    </row>
    <row r="124" spans="1:13" ht="18.75" x14ac:dyDescent="0.4">
      <c r="A124" s="18">
        <v>121</v>
      </c>
      <c r="B124" s="35">
        <v>45494</v>
      </c>
      <c r="C124" s="18" t="s">
        <v>23</v>
      </c>
      <c r="D124" s="33">
        <v>34651</v>
      </c>
      <c r="E124" s="1">
        <f t="shared" si="6"/>
        <v>30</v>
      </c>
      <c r="F124" s="1">
        <v>301</v>
      </c>
      <c r="G124" s="18" t="str">
        <f>VLOOKUP(F124,マスター_支店名・旅行先・単価・原価率・No・期待度!$A$1:$B$6,2,0)</f>
        <v>徳島市</v>
      </c>
      <c r="H124" s="1" t="s">
        <v>37</v>
      </c>
      <c r="I124" s="29">
        <f>VLOOKUP($H124,マスター_支店名・旅行先・単価・原価率・No・期待度!$D$1:$F$8,2,0)</f>
        <v>7000</v>
      </c>
      <c r="J124" s="32">
        <f>VLOOKUP($H124,マスター_支店名・旅行先・単価・原価率・No・期待度!$D$1:$F$8,3,0)</f>
        <v>0.3</v>
      </c>
      <c r="K124" s="29">
        <f t="shared" si="7"/>
        <v>4900</v>
      </c>
      <c r="L124" s="18">
        <v>3</v>
      </c>
      <c r="M124" s="30" t="str">
        <f>VLOOKUP(L124,マスター_支店名・旅行先・単価・原価率・No・期待度!$H$1:$I$4,2,0)</f>
        <v>選択肢の中で選んだ</v>
      </c>
    </row>
    <row r="125" spans="1:13" ht="18.75" x14ac:dyDescent="0.4">
      <c r="A125" s="18">
        <v>122</v>
      </c>
      <c r="B125" s="35">
        <v>45495</v>
      </c>
      <c r="C125" s="18" t="s">
        <v>24</v>
      </c>
      <c r="D125" s="33">
        <v>30955</v>
      </c>
      <c r="E125" s="1">
        <f t="shared" si="6"/>
        <v>40</v>
      </c>
      <c r="F125" s="1">
        <v>302</v>
      </c>
      <c r="G125" s="18" t="str">
        <f>VLOOKUP(F125,マスター_支店名・旅行先・単価・原価率・No・期待度!$A$1:$B$6,2,0)</f>
        <v>鳴門市</v>
      </c>
      <c r="H125" s="1" t="s">
        <v>33</v>
      </c>
      <c r="I125" s="29">
        <f>VLOOKUP($H125,マスター_支店名・旅行先・単価・原価率・No・期待度!$D$1:$F$8,2,0)</f>
        <v>550</v>
      </c>
      <c r="J125" s="32">
        <f>VLOOKUP($H125,マスター_支店名・旅行先・単価・原価率・No・期待度!$D$1:$F$8,3,0)</f>
        <v>0.7</v>
      </c>
      <c r="K125" s="29">
        <f t="shared" si="7"/>
        <v>165</v>
      </c>
      <c r="L125" s="18">
        <v>3</v>
      </c>
      <c r="M125" s="30" t="str">
        <f>VLOOKUP(L125,マスター_支店名・旅行先・単価・原価率・No・期待度!$H$1:$I$4,2,0)</f>
        <v>選択肢の中で選んだ</v>
      </c>
    </row>
    <row r="126" spans="1:13" ht="18.75" x14ac:dyDescent="0.4">
      <c r="A126" s="18">
        <v>123</v>
      </c>
      <c r="B126" s="35">
        <v>45495</v>
      </c>
      <c r="C126" s="18" t="s">
        <v>24</v>
      </c>
      <c r="D126" s="33">
        <v>33879</v>
      </c>
      <c r="E126" s="1">
        <f t="shared" si="6"/>
        <v>32</v>
      </c>
      <c r="F126" s="1">
        <v>303</v>
      </c>
      <c r="G126" s="18" t="str">
        <f>VLOOKUP(F126,マスター_支店名・旅行先・単価・原価率・No・期待度!$A$1:$B$6,2,0)</f>
        <v>阿南市</v>
      </c>
      <c r="H126" s="1" t="s">
        <v>38</v>
      </c>
      <c r="I126" s="29">
        <f>VLOOKUP($H126,マスター_支店名・旅行先・単価・原価率・No・期待度!$D$1:$F$8,2,0)</f>
        <v>350</v>
      </c>
      <c r="J126" s="32">
        <f>VLOOKUP($H126,マスター_支店名・旅行先・単価・原価率・No・期待度!$D$1:$F$8,3,0)</f>
        <v>0.2</v>
      </c>
      <c r="K126" s="29">
        <f t="shared" si="7"/>
        <v>280</v>
      </c>
      <c r="L126" s="18">
        <v>1</v>
      </c>
      <c r="M126" s="30" t="str">
        <f>VLOOKUP(L126,マスター_支店名・旅行先・単価・原価率・No・期待度!$H$1:$I$4,2,0)</f>
        <v>絶対に行きたい</v>
      </c>
    </row>
    <row r="127" spans="1:13" ht="18.75" x14ac:dyDescent="0.4">
      <c r="A127" s="18">
        <v>124</v>
      </c>
      <c r="B127" s="35">
        <v>45511</v>
      </c>
      <c r="C127" s="18" t="s">
        <v>24</v>
      </c>
      <c r="D127" s="33">
        <v>27695</v>
      </c>
      <c r="E127" s="1">
        <f t="shared" si="6"/>
        <v>49</v>
      </c>
      <c r="F127" s="1">
        <v>305</v>
      </c>
      <c r="G127" s="18" t="str">
        <f>VLOOKUP(F127,マスター_支店名・旅行先・単価・原価率・No・期待度!$A$1:$B$6,2,0)</f>
        <v>吉野川市</v>
      </c>
      <c r="H127" s="1" t="s">
        <v>39</v>
      </c>
      <c r="I127" s="29">
        <f>VLOOKUP($H127,マスター_支店名・旅行先・単価・原価率・No・期待度!$D$1:$F$8,2,0)</f>
        <v>3000</v>
      </c>
      <c r="J127" s="32">
        <f>VLOOKUP($H127,マスター_支店名・旅行先・単価・原価率・No・期待度!$D$1:$F$8,3,0)</f>
        <v>0.5</v>
      </c>
      <c r="K127" s="29">
        <f t="shared" si="7"/>
        <v>1500</v>
      </c>
      <c r="L127" s="18">
        <v>3</v>
      </c>
      <c r="M127" s="30" t="str">
        <f>VLOOKUP(L127,マスター_支店名・旅行先・単価・原価率・No・期待度!$H$1:$I$4,2,0)</f>
        <v>選択肢の中で選んだ</v>
      </c>
    </row>
    <row r="128" spans="1:13" ht="18.75" x14ac:dyDescent="0.4">
      <c r="A128" s="18">
        <v>125</v>
      </c>
      <c r="B128" s="35">
        <v>45511</v>
      </c>
      <c r="C128" s="18" t="s">
        <v>23</v>
      </c>
      <c r="D128" s="33">
        <v>25531</v>
      </c>
      <c r="E128" s="1">
        <f t="shared" si="6"/>
        <v>55</v>
      </c>
      <c r="F128" s="1">
        <v>301</v>
      </c>
      <c r="G128" s="18" t="str">
        <f>VLOOKUP(F128,マスター_支店名・旅行先・単価・原価率・No・期待度!$A$1:$B$6,2,0)</f>
        <v>徳島市</v>
      </c>
      <c r="H128" s="1" t="s">
        <v>40</v>
      </c>
      <c r="I128" s="29">
        <f>VLOOKUP($H128,マスター_支店名・旅行先・単価・原価率・No・期待度!$D$1:$F$8,2,0)</f>
        <v>2500</v>
      </c>
      <c r="J128" s="32">
        <f>VLOOKUP($H128,マスター_支店名・旅行先・単価・原価率・No・期待度!$D$1:$F$8,3,0)</f>
        <v>0.2</v>
      </c>
      <c r="K128" s="29">
        <f t="shared" si="7"/>
        <v>2000</v>
      </c>
      <c r="L128" s="18">
        <v>1</v>
      </c>
      <c r="M128" s="30" t="str">
        <f>VLOOKUP(L128,マスター_支店名・旅行先・単価・原価率・No・期待度!$H$1:$I$4,2,0)</f>
        <v>絶対に行きたい</v>
      </c>
    </row>
    <row r="129" spans="1:13" ht="18.75" x14ac:dyDescent="0.4">
      <c r="A129" s="18">
        <v>126</v>
      </c>
      <c r="B129" s="35">
        <v>45513</v>
      </c>
      <c r="C129" s="18" t="s">
        <v>23</v>
      </c>
      <c r="D129" s="33">
        <v>25895</v>
      </c>
      <c r="E129" s="1">
        <f t="shared" si="6"/>
        <v>54</v>
      </c>
      <c r="F129" s="1">
        <v>302</v>
      </c>
      <c r="G129" s="18" t="str">
        <f>VLOOKUP(F129,マスター_支店名・旅行先・単価・原価率・No・期待度!$A$1:$B$6,2,0)</f>
        <v>鳴門市</v>
      </c>
      <c r="H129" s="1" t="s">
        <v>41</v>
      </c>
      <c r="I129" s="29">
        <f>VLOOKUP($H129,マスター_支店名・旅行先・単価・原価率・No・期待度!$D$1:$F$8,2,0)</f>
        <v>1500</v>
      </c>
      <c r="J129" s="32">
        <f>VLOOKUP($H129,マスター_支店名・旅行先・単価・原価率・No・期待度!$D$1:$F$8,3,0)</f>
        <v>0.3</v>
      </c>
      <c r="K129" s="29">
        <f t="shared" si="7"/>
        <v>1050</v>
      </c>
      <c r="L129" s="18">
        <v>1</v>
      </c>
      <c r="M129" s="30" t="str">
        <f>VLOOKUP(L129,マスター_支店名・旅行先・単価・原価率・No・期待度!$H$1:$I$4,2,0)</f>
        <v>絶対に行きたい</v>
      </c>
    </row>
    <row r="130" spans="1:13" ht="18.75" x14ac:dyDescent="0.4">
      <c r="A130" s="18">
        <v>127</v>
      </c>
      <c r="B130" s="35">
        <v>45513</v>
      </c>
      <c r="C130" s="18" t="s">
        <v>23</v>
      </c>
      <c r="D130" s="33">
        <v>30591</v>
      </c>
      <c r="E130" s="1">
        <f t="shared" si="6"/>
        <v>41</v>
      </c>
      <c r="F130" s="1">
        <v>304</v>
      </c>
      <c r="G130" s="18" t="str">
        <f>VLOOKUP(F130,マスター_支店名・旅行先・単価・原価率・No・期待度!$A$1:$B$6,2,0)</f>
        <v>小松島市</v>
      </c>
      <c r="H130" s="1" t="s">
        <v>37</v>
      </c>
      <c r="I130" s="29">
        <f>VLOOKUP($H130,マスター_支店名・旅行先・単価・原価率・No・期待度!$D$1:$F$8,2,0)</f>
        <v>7000</v>
      </c>
      <c r="J130" s="32">
        <f>VLOOKUP($H130,マスター_支店名・旅行先・単価・原価率・No・期待度!$D$1:$F$8,3,0)</f>
        <v>0.3</v>
      </c>
      <c r="K130" s="29">
        <f t="shared" si="7"/>
        <v>4900</v>
      </c>
      <c r="L130" s="18">
        <v>3</v>
      </c>
      <c r="M130" s="30" t="str">
        <f>VLOOKUP(L130,マスター_支店名・旅行先・単価・原価率・No・期待度!$H$1:$I$4,2,0)</f>
        <v>選択肢の中で選んだ</v>
      </c>
    </row>
    <row r="131" spans="1:13" ht="18.75" x14ac:dyDescent="0.4">
      <c r="A131" s="18">
        <v>128</v>
      </c>
      <c r="B131" s="35">
        <v>45513</v>
      </c>
      <c r="C131" s="18" t="s">
        <v>24</v>
      </c>
      <c r="D131" s="33">
        <v>33117</v>
      </c>
      <c r="E131" s="1">
        <f t="shared" si="6"/>
        <v>34</v>
      </c>
      <c r="F131" s="1">
        <v>305</v>
      </c>
      <c r="G131" s="18" t="str">
        <f>VLOOKUP(F131,マスター_支店名・旅行先・単価・原価率・No・期待度!$A$1:$B$6,2,0)</f>
        <v>吉野川市</v>
      </c>
      <c r="H131" s="1" t="s">
        <v>33</v>
      </c>
      <c r="I131" s="29">
        <f>VLOOKUP($H131,マスター_支店名・旅行先・単価・原価率・No・期待度!$D$1:$F$8,2,0)</f>
        <v>550</v>
      </c>
      <c r="J131" s="32">
        <f>VLOOKUP($H131,マスター_支店名・旅行先・単価・原価率・No・期待度!$D$1:$F$8,3,0)</f>
        <v>0.7</v>
      </c>
      <c r="K131" s="29">
        <f t="shared" si="7"/>
        <v>165</v>
      </c>
      <c r="L131" s="18">
        <v>1</v>
      </c>
      <c r="M131" s="30" t="str">
        <f>VLOOKUP(L131,マスター_支店名・旅行先・単価・原価率・No・期待度!$H$1:$I$4,2,0)</f>
        <v>絶対に行きたい</v>
      </c>
    </row>
    <row r="132" spans="1:13" ht="18.75" x14ac:dyDescent="0.4">
      <c r="A132" s="18">
        <v>129</v>
      </c>
      <c r="B132" s="35">
        <v>45513</v>
      </c>
      <c r="C132" s="18" t="s">
        <v>23</v>
      </c>
      <c r="D132" s="33">
        <v>24438</v>
      </c>
      <c r="E132" s="1">
        <f t="shared" ref="E132:E153" si="8">DATEDIF(D132,"2025/4/1","y")</f>
        <v>58</v>
      </c>
      <c r="F132" s="1">
        <v>301</v>
      </c>
      <c r="G132" s="18" t="str">
        <f>VLOOKUP(F132,マスター_支店名・旅行先・単価・原価率・No・期待度!$A$1:$B$6,2,0)</f>
        <v>徳島市</v>
      </c>
      <c r="H132" s="1" t="s">
        <v>38</v>
      </c>
      <c r="I132" s="29">
        <f>VLOOKUP($H132,マスター_支店名・旅行先・単価・原価率・No・期待度!$D$1:$F$8,2,0)</f>
        <v>350</v>
      </c>
      <c r="J132" s="32">
        <f>VLOOKUP($H132,マスター_支店名・旅行先・単価・原価率・No・期待度!$D$1:$F$8,3,0)</f>
        <v>0.2</v>
      </c>
      <c r="K132" s="29">
        <f t="shared" ref="K132:K153" si="9">I132-(I132*J132)</f>
        <v>280</v>
      </c>
      <c r="L132" s="18">
        <v>2</v>
      </c>
      <c r="M132" s="30" t="str">
        <f>VLOOKUP(L132,マスター_支店名・旅行先・単価・原価率・No・期待度!$H$1:$I$4,2,0)</f>
        <v>機会があれば行きたい</v>
      </c>
    </row>
    <row r="133" spans="1:13" ht="18.75" x14ac:dyDescent="0.4">
      <c r="A133" s="18">
        <v>130</v>
      </c>
      <c r="B133" s="35">
        <v>45514</v>
      </c>
      <c r="C133" s="18" t="s">
        <v>24</v>
      </c>
      <c r="D133" s="33">
        <v>26542</v>
      </c>
      <c r="E133" s="1">
        <f t="shared" si="8"/>
        <v>52</v>
      </c>
      <c r="F133" s="1">
        <v>302</v>
      </c>
      <c r="G133" s="18" t="str">
        <f>VLOOKUP(F133,マスター_支店名・旅行先・単価・原価率・No・期待度!$A$1:$B$6,2,0)</f>
        <v>鳴門市</v>
      </c>
      <c r="H133" s="1" t="s">
        <v>39</v>
      </c>
      <c r="I133" s="29">
        <f>VLOOKUP($H133,マスター_支店名・旅行先・単価・原価率・No・期待度!$D$1:$F$8,2,0)</f>
        <v>3000</v>
      </c>
      <c r="J133" s="32">
        <f>VLOOKUP($H133,マスター_支店名・旅行先・単価・原価率・No・期待度!$D$1:$F$8,3,0)</f>
        <v>0.5</v>
      </c>
      <c r="K133" s="29">
        <f t="shared" si="9"/>
        <v>1500</v>
      </c>
      <c r="L133" s="18">
        <v>2</v>
      </c>
      <c r="M133" s="30" t="str">
        <f>VLOOKUP(L133,マスター_支店名・旅行先・単価・原価率・No・期待度!$H$1:$I$4,2,0)</f>
        <v>機会があれば行きたい</v>
      </c>
    </row>
    <row r="134" spans="1:13" ht="18.75" x14ac:dyDescent="0.4">
      <c r="A134" s="18">
        <v>131</v>
      </c>
      <c r="B134" s="35">
        <v>45514</v>
      </c>
      <c r="C134" s="18" t="s">
        <v>24</v>
      </c>
      <c r="D134" s="33">
        <v>33505</v>
      </c>
      <c r="E134" s="1">
        <f t="shared" si="8"/>
        <v>33</v>
      </c>
      <c r="F134" s="1">
        <v>305</v>
      </c>
      <c r="G134" s="18" t="str">
        <f>VLOOKUP(F134,マスター_支店名・旅行先・単価・原価率・No・期待度!$A$1:$B$6,2,0)</f>
        <v>吉野川市</v>
      </c>
      <c r="H134" s="1" t="s">
        <v>40</v>
      </c>
      <c r="I134" s="29">
        <f>VLOOKUP($H134,マスター_支店名・旅行先・単価・原価率・No・期待度!$D$1:$F$8,2,0)</f>
        <v>2500</v>
      </c>
      <c r="J134" s="32">
        <f>VLOOKUP($H134,マスター_支店名・旅行先・単価・原価率・No・期待度!$D$1:$F$8,3,0)</f>
        <v>0.2</v>
      </c>
      <c r="K134" s="29">
        <f t="shared" si="9"/>
        <v>2000</v>
      </c>
      <c r="L134" s="18">
        <v>2</v>
      </c>
      <c r="M134" s="30" t="str">
        <f>VLOOKUP(L134,マスター_支店名・旅行先・単価・原価率・No・期待度!$H$1:$I$4,2,0)</f>
        <v>機会があれば行きたい</v>
      </c>
    </row>
    <row r="135" spans="1:13" ht="18.75" x14ac:dyDescent="0.4">
      <c r="A135" s="18">
        <v>132</v>
      </c>
      <c r="B135" s="35">
        <v>45515</v>
      </c>
      <c r="C135" s="18" t="s">
        <v>24</v>
      </c>
      <c r="D135" s="33">
        <v>33481</v>
      </c>
      <c r="E135" s="1">
        <f t="shared" si="8"/>
        <v>33</v>
      </c>
      <c r="F135" s="1">
        <v>301</v>
      </c>
      <c r="G135" s="18" t="str">
        <f>VLOOKUP(F135,マスター_支店名・旅行先・単価・原価率・No・期待度!$A$1:$B$6,2,0)</f>
        <v>徳島市</v>
      </c>
      <c r="H135" s="1" t="s">
        <v>33</v>
      </c>
      <c r="I135" s="29">
        <f>VLOOKUP($H135,マスター_支店名・旅行先・単価・原価率・No・期待度!$D$1:$F$8,2,0)</f>
        <v>550</v>
      </c>
      <c r="J135" s="32">
        <f>VLOOKUP($H135,マスター_支店名・旅行先・単価・原価率・No・期待度!$D$1:$F$8,3,0)</f>
        <v>0.7</v>
      </c>
      <c r="K135" s="29">
        <f t="shared" si="9"/>
        <v>165</v>
      </c>
      <c r="L135" s="18">
        <v>1</v>
      </c>
      <c r="M135" s="30" t="str">
        <f>VLOOKUP(L135,マスター_支店名・旅行先・単価・原価率・No・期待度!$H$1:$I$4,2,0)</f>
        <v>絶対に行きたい</v>
      </c>
    </row>
    <row r="136" spans="1:13" ht="18.75" x14ac:dyDescent="0.4">
      <c r="A136" s="18">
        <v>133</v>
      </c>
      <c r="B136" s="35">
        <v>45515</v>
      </c>
      <c r="C136" s="18" t="s">
        <v>24</v>
      </c>
      <c r="D136" s="33">
        <v>33879</v>
      </c>
      <c r="E136" s="1">
        <f t="shared" si="8"/>
        <v>32</v>
      </c>
      <c r="F136" s="1">
        <v>302</v>
      </c>
      <c r="G136" s="18" t="str">
        <f>VLOOKUP(F136,マスター_支店名・旅行先・単価・原価率・No・期待度!$A$1:$B$6,2,0)</f>
        <v>鳴門市</v>
      </c>
      <c r="H136" s="1" t="s">
        <v>38</v>
      </c>
      <c r="I136" s="29">
        <f>VLOOKUP($H136,マスター_支店名・旅行先・単価・原価率・No・期待度!$D$1:$F$8,2,0)</f>
        <v>350</v>
      </c>
      <c r="J136" s="32">
        <f>VLOOKUP($H136,マスター_支店名・旅行先・単価・原価率・No・期待度!$D$1:$F$8,3,0)</f>
        <v>0.2</v>
      </c>
      <c r="K136" s="29">
        <f t="shared" si="9"/>
        <v>280</v>
      </c>
      <c r="L136" s="18">
        <v>2</v>
      </c>
      <c r="M136" s="30" t="str">
        <f>VLOOKUP(L136,マスター_支店名・旅行先・単価・原価率・No・期待度!$H$1:$I$4,2,0)</f>
        <v>機会があれば行きたい</v>
      </c>
    </row>
    <row r="137" spans="1:13" ht="18.75" x14ac:dyDescent="0.4">
      <c r="A137" s="18">
        <v>134</v>
      </c>
      <c r="B137" s="35">
        <v>45515</v>
      </c>
      <c r="C137" s="18" t="s">
        <v>24</v>
      </c>
      <c r="D137" s="33">
        <v>30591</v>
      </c>
      <c r="E137" s="1">
        <f t="shared" si="8"/>
        <v>41</v>
      </c>
      <c r="F137" s="1">
        <v>303</v>
      </c>
      <c r="G137" s="18" t="str">
        <f>VLOOKUP(F137,マスター_支店名・旅行先・単価・原価率・No・期待度!$A$1:$B$6,2,0)</f>
        <v>阿南市</v>
      </c>
      <c r="H137" s="1" t="s">
        <v>39</v>
      </c>
      <c r="I137" s="29">
        <f>VLOOKUP($H137,マスター_支店名・旅行先・単価・原価率・No・期待度!$D$1:$F$8,2,0)</f>
        <v>3000</v>
      </c>
      <c r="J137" s="32">
        <f>VLOOKUP($H137,マスター_支店名・旅行先・単価・原価率・No・期待度!$D$1:$F$8,3,0)</f>
        <v>0.5</v>
      </c>
      <c r="K137" s="29">
        <f t="shared" si="9"/>
        <v>1500</v>
      </c>
      <c r="L137" s="18">
        <v>2</v>
      </c>
      <c r="M137" s="30" t="str">
        <f>VLOOKUP(L137,マスター_支店名・旅行先・単価・原価率・No・期待度!$H$1:$I$4,2,0)</f>
        <v>機会があれば行きたい</v>
      </c>
    </row>
    <row r="138" spans="1:13" ht="18.75" x14ac:dyDescent="0.4">
      <c r="A138" s="18">
        <v>135</v>
      </c>
      <c r="B138" s="35">
        <v>45515</v>
      </c>
      <c r="C138" s="18" t="s">
        <v>23</v>
      </c>
      <c r="D138" s="33">
        <v>27421</v>
      </c>
      <c r="E138" s="1">
        <f t="shared" si="8"/>
        <v>50</v>
      </c>
      <c r="F138" s="1">
        <v>302</v>
      </c>
      <c r="G138" s="18" t="str">
        <f>VLOOKUP(F138,マスター_支店名・旅行先・単価・原価率・No・期待度!$A$1:$B$6,2,0)</f>
        <v>鳴門市</v>
      </c>
      <c r="H138" s="1" t="s">
        <v>40</v>
      </c>
      <c r="I138" s="29">
        <f>VLOOKUP($H138,マスター_支店名・旅行先・単価・原価率・No・期待度!$D$1:$F$8,2,0)</f>
        <v>2500</v>
      </c>
      <c r="J138" s="32">
        <f>VLOOKUP($H138,マスター_支店名・旅行先・単価・原価率・No・期待度!$D$1:$F$8,3,0)</f>
        <v>0.2</v>
      </c>
      <c r="K138" s="29">
        <f t="shared" si="9"/>
        <v>2000</v>
      </c>
      <c r="L138" s="18">
        <v>1</v>
      </c>
      <c r="M138" s="30" t="str">
        <f>VLOOKUP(L138,マスター_支店名・旅行先・単価・原価率・No・期待度!$H$1:$I$4,2,0)</f>
        <v>絶対に行きたい</v>
      </c>
    </row>
    <row r="139" spans="1:13" ht="18.75" x14ac:dyDescent="0.4">
      <c r="A139" s="18">
        <v>136</v>
      </c>
      <c r="B139" s="35">
        <v>45516</v>
      </c>
      <c r="C139" s="18" t="s">
        <v>23</v>
      </c>
      <c r="D139" s="33">
        <v>26350</v>
      </c>
      <c r="E139" s="1">
        <f t="shared" si="8"/>
        <v>53</v>
      </c>
      <c r="F139" s="1">
        <v>305</v>
      </c>
      <c r="G139" s="18" t="str">
        <f>VLOOKUP(F139,マスター_支店名・旅行先・単価・原価率・No・期待度!$A$1:$B$6,2,0)</f>
        <v>吉野川市</v>
      </c>
      <c r="H139" s="1" t="s">
        <v>41</v>
      </c>
      <c r="I139" s="29">
        <f>VLOOKUP($H139,マスター_支店名・旅行先・単価・原価率・No・期待度!$D$1:$F$8,2,0)</f>
        <v>1500</v>
      </c>
      <c r="J139" s="32">
        <f>VLOOKUP($H139,マスター_支店名・旅行先・単価・原価率・No・期待度!$D$1:$F$8,3,0)</f>
        <v>0.3</v>
      </c>
      <c r="K139" s="29">
        <f t="shared" si="9"/>
        <v>1050</v>
      </c>
      <c r="L139" s="18">
        <v>2</v>
      </c>
      <c r="M139" s="30" t="str">
        <f>VLOOKUP(L139,マスター_支店名・旅行先・単価・原価率・No・期待度!$H$1:$I$4,2,0)</f>
        <v>機会があれば行きたい</v>
      </c>
    </row>
    <row r="140" spans="1:13" ht="18.75" x14ac:dyDescent="0.4">
      <c r="A140" s="18">
        <v>137</v>
      </c>
      <c r="B140" s="35">
        <v>45516</v>
      </c>
      <c r="C140" s="18" t="s">
        <v>23</v>
      </c>
      <c r="D140" s="33">
        <v>17194</v>
      </c>
      <c r="E140" s="1">
        <f t="shared" si="8"/>
        <v>78</v>
      </c>
      <c r="F140" s="1">
        <v>304</v>
      </c>
      <c r="G140" s="18" t="str">
        <f>VLOOKUP(F140,マスター_支店名・旅行先・単価・原価率・No・期待度!$A$1:$B$6,2,0)</f>
        <v>小松島市</v>
      </c>
      <c r="H140" s="1" t="s">
        <v>35</v>
      </c>
      <c r="I140" s="29">
        <f>VLOOKUP($H140,マスター_支店名・旅行先・単価・原価率・No・期待度!$D$1:$F$8,2,0)</f>
        <v>5000</v>
      </c>
      <c r="J140" s="32">
        <f>VLOOKUP($H140,マスター_支店名・旅行先・単価・原価率・No・期待度!$D$1:$F$8,3,0)</f>
        <v>0.25</v>
      </c>
      <c r="K140" s="29">
        <f t="shared" si="9"/>
        <v>3750</v>
      </c>
      <c r="L140" s="18">
        <v>1</v>
      </c>
      <c r="M140" s="30" t="str">
        <f>VLOOKUP(L140,マスター_支店名・旅行先・単価・原価率・No・期待度!$H$1:$I$4,2,0)</f>
        <v>絶対に行きたい</v>
      </c>
    </row>
    <row r="141" spans="1:13" ht="18.75" x14ac:dyDescent="0.4">
      <c r="A141" s="18">
        <v>138</v>
      </c>
      <c r="B141" s="35">
        <v>45516</v>
      </c>
      <c r="C141" s="18" t="s">
        <v>24</v>
      </c>
      <c r="D141" s="33">
        <v>16101</v>
      </c>
      <c r="E141" s="1">
        <f t="shared" si="8"/>
        <v>81</v>
      </c>
      <c r="F141" s="1">
        <v>305</v>
      </c>
      <c r="G141" s="18" t="str">
        <f>VLOOKUP(F141,マスター_支店名・旅行先・単価・原価率・No・期待度!$A$1:$B$6,2,0)</f>
        <v>吉野川市</v>
      </c>
      <c r="H141" s="1" t="s">
        <v>37</v>
      </c>
      <c r="I141" s="29">
        <f>VLOOKUP($H141,マスター_支店名・旅行先・単価・原価率・No・期待度!$D$1:$F$8,2,0)</f>
        <v>7000</v>
      </c>
      <c r="J141" s="32">
        <f>VLOOKUP($H141,マスター_支店名・旅行先・単価・原価率・No・期待度!$D$1:$F$8,3,0)</f>
        <v>0.3</v>
      </c>
      <c r="K141" s="29">
        <f t="shared" si="9"/>
        <v>4900</v>
      </c>
      <c r="L141" s="18">
        <v>1</v>
      </c>
      <c r="M141" s="30" t="str">
        <f>VLOOKUP(L141,マスター_支店名・旅行先・単価・原価率・No・期待度!$H$1:$I$4,2,0)</f>
        <v>絶対に行きたい</v>
      </c>
    </row>
    <row r="142" spans="1:13" ht="18.75" x14ac:dyDescent="0.4">
      <c r="A142" s="18">
        <v>139</v>
      </c>
      <c r="B142" s="35">
        <v>45518</v>
      </c>
      <c r="C142" s="18" t="s">
        <v>23</v>
      </c>
      <c r="D142" s="33">
        <v>21544</v>
      </c>
      <c r="E142" s="1">
        <f t="shared" si="8"/>
        <v>66</v>
      </c>
      <c r="F142" s="1">
        <v>301</v>
      </c>
      <c r="G142" s="18" t="str">
        <f>VLOOKUP(F142,マスター_支店名・旅行先・単価・原価率・No・期待度!$A$1:$B$6,2,0)</f>
        <v>徳島市</v>
      </c>
      <c r="H142" s="1" t="s">
        <v>41</v>
      </c>
      <c r="I142" s="29">
        <f>VLOOKUP($H142,マスター_支店名・旅行先・単価・原価率・No・期待度!$D$1:$F$8,2,0)</f>
        <v>1500</v>
      </c>
      <c r="J142" s="32">
        <f>VLOOKUP($H142,マスター_支店名・旅行先・単価・原価率・No・期待度!$D$1:$F$8,3,0)</f>
        <v>0.3</v>
      </c>
      <c r="K142" s="29">
        <f t="shared" si="9"/>
        <v>1050</v>
      </c>
      <c r="L142" s="18">
        <v>1</v>
      </c>
      <c r="M142" s="30" t="str">
        <f>VLOOKUP(L142,マスター_支店名・旅行先・単価・原価率・No・期待度!$H$1:$I$4,2,0)</f>
        <v>絶対に行きたい</v>
      </c>
    </row>
    <row r="143" spans="1:13" ht="18.75" x14ac:dyDescent="0.4">
      <c r="A143" s="18">
        <v>140</v>
      </c>
      <c r="B143" s="35">
        <v>45518</v>
      </c>
      <c r="C143" s="18" t="s">
        <v>24</v>
      </c>
      <c r="D143" s="33">
        <v>26967</v>
      </c>
      <c r="E143" s="1">
        <f t="shared" si="8"/>
        <v>51</v>
      </c>
      <c r="F143" s="1">
        <v>302</v>
      </c>
      <c r="G143" s="18" t="str">
        <f>VLOOKUP(F143,マスター_支店名・旅行先・単価・原価率・No・期待度!$A$1:$B$6,2,0)</f>
        <v>鳴門市</v>
      </c>
      <c r="H143" s="1" t="s">
        <v>35</v>
      </c>
      <c r="I143" s="29">
        <f>VLOOKUP($H143,マスター_支店名・旅行先・単価・原価率・No・期待度!$D$1:$F$8,2,0)</f>
        <v>5000</v>
      </c>
      <c r="J143" s="32">
        <f>VLOOKUP($H143,マスター_支店名・旅行先・単価・原価率・No・期待度!$D$1:$F$8,3,0)</f>
        <v>0.25</v>
      </c>
      <c r="K143" s="29">
        <f t="shared" si="9"/>
        <v>3750</v>
      </c>
      <c r="L143" s="18">
        <v>2</v>
      </c>
      <c r="M143" s="30" t="str">
        <f>VLOOKUP(L143,マスター_支店名・旅行先・単価・原価率・No・期待度!$H$1:$I$4,2,0)</f>
        <v>機会があれば行きたい</v>
      </c>
    </row>
    <row r="144" spans="1:13" ht="18.75" x14ac:dyDescent="0.4">
      <c r="A144" s="18">
        <v>141</v>
      </c>
      <c r="B144" s="35">
        <v>45518</v>
      </c>
      <c r="C144" s="18" t="s">
        <v>23</v>
      </c>
      <c r="D144" s="33">
        <v>28359</v>
      </c>
      <c r="E144" s="1">
        <f t="shared" si="8"/>
        <v>47</v>
      </c>
      <c r="F144" s="1">
        <v>303</v>
      </c>
      <c r="G144" s="18" t="str">
        <f>VLOOKUP(F144,マスター_支店名・旅行先・単価・原価率・No・期待度!$A$1:$B$6,2,0)</f>
        <v>阿南市</v>
      </c>
      <c r="H144" s="1" t="s">
        <v>37</v>
      </c>
      <c r="I144" s="29">
        <f>VLOOKUP($H144,マスター_支店名・旅行先・単価・原価率・No・期待度!$D$1:$F$8,2,0)</f>
        <v>7000</v>
      </c>
      <c r="J144" s="32">
        <f>VLOOKUP($H144,マスター_支店名・旅行先・単価・原価率・No・期待度!$D$1:$F$8,3,0)</f>
        <v>0.3</v>
      </c>
      <c r="K144" s="29">
        <f t="shared" si="9"/>
        <v>4900</v>
      </c>
      <c r="L144" s="18">
        <v>1</v>
      </c>
      <c r="M144" s="30" t="str">
        <f>VLOOKUP(L144,マスター_支店名・旅行先・単価・原価率・No・期待度!$H$1:$I$4,2,0)</f>
        <v>絶対に行きたい</v>
      </c>
    </row>
    <row r="145" spans="1:13" ht="18.75" x14ac:dyDescent="0.4">
      <c r="A145" s="18">
        <v>142</v>
      </c>
      <c r="B145" s="35">
        <v>45518</v>
      </c>
      <c r="C145" s="18" t="s">
        <v>23</v>
      </c>
      <c r="D145" s="33">
        <v>31620</v>
      </c>
      <c r="E145" s="1">
        <f t="shared" si="8"/>
        <v>38</v>
      </c>
      <c r="F145" s="1">
        <v>305</v>
      </c>
      <c r="G145" s="18" t="str">
        <f>VLOOKUP(F145,マスター_支店名・旅行先・単価・原価率・No・期待度!$A$1:$B$6,2,0)</f>
        <v>吉野川市</v>
      </c>
      <c r="H145" s="1" t="s">
        <v>33</v>
      </c>
      <c r="I145" s="29">
        <f>VLOOKUP($H145,マスター_支店名・旅行先・単価・原価率・No・期待度!$D$1:$F$8,2,0)</f>
        <v>550</v>
      </c>
      <c r="J145" s="32">
        <f>VLOOKUP($H145,マスター_支店名・旅行先・単価・原価率・No・期待度!$D$1:$F$8,3,0)</f>
        <v>0.7</v>
      </c>
      <c r="K145" s="29">
        <f t="shared" si="9"/>
        <v>165</v>
      </c>
      <c r="L145" s="18">
        <v>1</v>
      </c>
      <c r="M145" s="30" t="str">
        <f>VLOOKUP(L145,マスター_支店名・旅行先・単価・原価率・No・期待度!$H$1:$I$4,2,0)</f>
        <v>絶対に行きたい</v>
      </c>
    </row>
    <row r="146" spans="1:13" ht="18.75" x14ac:dyDescent="0.4">
      <c r="A146" s="18">
        <v>143</v>
      </c>
      <c r="B146" s="35">
        <v>45519</v>
      </c>
      <c r="C146" s="18" t="s">
        <v>23</v>
      </c>
      <c r="D146" s="33">
        <v>31620</v>
      </c>
      <c r="E146" s="1">
        <f t="shared" si="8"/>
        <v>38</v>
      </c>
      <c r="F146" s="1">
        <v>302</v>
      </c>
      <c r="G146" s="18" t="str">
        <f>VLOOKUP(F146,マスター_支店名・旅行先・単価・原価率・No・期待度!$A$1:$B$6,2,0)</f>
        <v>鳴門市</v>
      </c>
      <c r="H146" s="1" t="s">
        <v>40</v>
      </c>
      <c r="I146" s="29">
        <f>VLOOKUP($H146,マスター_支店名・旅行先・単価・原価率・No・期待度!$D$1:$F$8,2,0)</f>
        <v>2500</v>
      </c>
      <c r="J146" s="32">
        <f>VLOOKUP($H146,マスター_支店名・旅行先・単価・原価率・No・期待度!$D$1:$F$8,3,0)</f>
        <v>0.2</v>
      </c>
      <c r="K146" s="29">
        <f t="shared" si="9"/>
        <v>2000</v>
      </c>
      <c r="L146" s="18">
        <v>2</v>
      </c>
      <c r="M146" s="30" t="str">
        <f>VLOOKUP(L146,マスター_支店名・旅行先・単価・原価率・No・期待度!$H$1:$I$4,2,0)</f>
        <v>機会があれば行きたい</v>
      </c>
    </row>
    <row r="147" spans="1:13" ht="18.75" x14ac:dyDescent="0.4">
      <c r="A147" s="18">
        <v>144</v>
      </c>
      <c r="B147" s="35">
        <v>45519</v>
      </c>
      <c r="C147" s="18" t="s">
        <v>24</v>
      </c>
      <c r="D147" s="33">
        <v>24009</v>
      </c>
      <c r="E147" s="1">
        <f t="shared" si="8"/>
        <v>59</v>
      </c>
      <c r="F147" s="1">
        <v>301</v>
      </c>
      <c r="G147" s="18" t="str">
        <f>VLOOKUP(F147,マスター_支店名・旅行先・単価・原価率・No・期待度!$A$1:$B$6,2,0)</f>
        <v>徳島市</v>
      </c>
      <c r="H147" s="1" t="s">
        <v>41</v>
      </c>
      <c r="I147" s="29">
        <f>VLOOKUP($H147,マスター_支店名・旅行先・単価・原価率・No・期待度!$D$1:$F$8,2,0)</f>
        <v>1500</v>
      </c>
      <c r="J147" s="32">
        <f>VLOOKUP($H147,マスター_支店名・旅行先・単価・原価率・No・期待度!$D$1:$F$8,3,0)</f>
        <v>0.3</v>
      </c>
      <c r="K147" s="29">
        <f t="shared" si="9"/>
        <v>1050</v>
      </c>
      <c r="L147" s="18">
        <v>2</v>
      </c>
      <c r="M147" s="30" t="str">
        <f>VLOOKUP(L147,マスター_支店名・旅行先・単価・原価率・No・期待度!$H$1:$I$4,2,0)</f>
        <v>機会があれば行きたい</v>
      </c>
    </row>
    <row r="148" spans="1:13" ht="18.75" x14ac:dyDescent="0.4">
      <c r="A148" s="18">
        <v>145</v>
      </c>
      <c r="B148" s="35">
        <v>45519</v>
      </c>
      <c r="C148" s="18" t="s">
        <v>24</v>
      </c>
      <c r="D148" s="33">
        <v>24738</v>
      </c>
      <c r="E148" s="1">
        <f t="shared" si="8"/>
        <v>57</v>
      </c>
      <c r="F148" s="1">
        <v>302</v>
      </c>
      <c r="G148" s="18" t="str">
        <f>VLOOKUP(F148,マスター_支店名・旅行先・単価・原価率・No・期待度!$A$1:$B$6,2,0)</f>
        <v>鳴門市</v>
      </c>
      <c r="H148" s="1" t="s">
        <v>33</v>
      </c>
      <c r="I148" s="29">
        <f>VLOOKUP($H148,マスター_支店名・旅行先・単価・原価率・No・期待度!$D$1:$F$8,2,0)</f>
        <v>550</v>
      </c>
      <c r="J148" s="32">
        <f>VLOOKUP($H148,マスター_支店名・旅行先・単価・原価率・No・期待度!$D$1:$F$8,3,0)</f>
        <v>0.7</v>
      </c>
      <c r="K148" s="29">
        <f t="shared" si="9"/>
        <v>165</v>
      </c>
      <c r="L148" s="18">
        <v>1</v>
      </c>
      <c r="M148" s="30" t="str">
        <f>VLOOKUP(L148,マスター_支店名・旅行先・単価・原価率・No・期待度!$H$1:$I$4,2,0)</f>
        <v>絶対に行きたい</v>
      </c>
    </row>
    <row r="149" spans="1:13" ht="18.75" x14ac:dyDescent="0.4">
      <c r="A149" s="18">
        <v>146</v>
      </c>
      <c r="B149" s="35">
        <v>45519</v>
      </c>
      <c r="C149" s="18" t="s">
        <v>23</v>
      </c>
      <c r="D149" s="33">
        <v>27995</v>
      </c>
      <c r="E149" s="1">
        <f t="shared" si="8"/>
        <v>48</v>
      </c>
      <c r="F149" s="1">
        <v>303</v>
      </c>
      <c r="G149" s="18" t="str">
        <f>VLOOKUP(F149,マスター_支店名・旅行先・単価・原価率・No・期待度!$A$1:$B$6,2,0)</f>
        <v>阿南市</v>
      </c>
      <c r="H149" s="1" t="s">
        <v>38</v>
      </c>
      <c r="I149" s="29">
        <f>VLOOKUP($H149,マスター_支店名・旅行先・単価・原価率・No・期待度!$D$1:$F$8,2,0)</f>
        <v>350</v>
      </c>
      <c r="J149" s="32">
        <f>VLOOKUP($H149,マスター_支店名・旅行先・単価・原価率・No・期待度!$D$1:$F$8,3,0)</f>
        <v>0.2</v>
      </c>
      <c r="K149" s="29">
        <f t="shared" si="9"/>
        <v>280</v>
      </c>
      <c r="L149" s="18">
        <v>2</v>
      </c>
      <c r="M149" s="30" t="str">
        <f>VLOOKUP(L149,マスター_支店名・旅行先・単価・原価率・No・期待度!$H$1:$I$4,2,0)</f>
        <v>機会があれば行きたい</v>
      </c>
    </row>
    <row r="150" spans="1:13" ht="18.75" x14ac:dyDescent="0.4">
      <c r="A150" s="18">
        <v>147</v>
      </c>
      <c r="B150" s="35">
        <v>45520</v>
      </c>
      <c r="C150" s="18" t="s">
        <v>23</v>
      </c>
      <c r="D150" s="33">
        <v>24073</v>
      </c>
      <c r="E150" s="1">
        <f t="shared" si="8"/>
        <v>59</v>
      </c>
      <c r="F150" s="1">
        <v>301</v>
      </c>
      <c r="G150" s="18" t="str">
        <f>VLOOKUP(F150,マスター_支店名・旅行先・単価・原価率・No・期待度!$A$1:$B$6,2,0)</f>
        <v>徳島市</v>
      </c>
      <c r="H150" s="1" t="s">
        <v>39</v>
      </c>
      <c r="I150" s="29">
        <f>VLOOKUP($H150,マスター_支店名・旅行先・単価・原価率・No・期待度!$D$1:$F$8,2,0)</f>
        <v>3000</v>
      </c>
      <c r="J150" s="32">
        <f>VLOOKUP($H150,マスター_支店名・旅行先・単価・原価率・No・期待度!$D$1:$F$8,3,0)</f>
        <v>0.5</v>
      </c>
      <c r="K150" s="29">
        <f t="shared" si="9"/>
        <v>1500</v>
      </c>
      <c r="L150" s="18">
        <v>2</v>
      </c>
      <c r="M150" s="30" t="str">
        <f>VLOOKUP(L150,マスター_支店名・旅行先・単価・原価率・No・期待度!$H$1:$I$4,2,0)</f>
        <v>機会があれば行きたい</v>
      </c>
    </row>
    <row r="151" spans="1:13" ht="18.75" x14ac:dyDescent="0.4">
      <c r="A151" s="18">
        <v>148</v>
      </c>
      <c r="B151" s="35">
        <v>45521</v>
      </c>
      <c r="C151" s="18" t="s">
        <v>23</v>
      </c>
      <c r="D151" s="33">
        <v>25831</v>
      </c>
      <c r="E151" s="1">
        <f t="shared" si="8"/>
        <v>54</v>
      </c>
      <c r="F151" s="1">
        <v>302</v>
      </c>
      <c r="G151" s="18" t="str">
        <f>VLOOKUP(F151,マスター_支店名・旅行先・単価・原価率・No・期待度!$A$1:$B$6,2,0)</f>
        <v>鳴門市</v>
      </c>
      <c r="H151" s="1" t="s">
        <v>40</v>
      </c>
      <c r="I151" s="29">
        <f>VLOOKUP($H151,マスター_支店名・旅行先・単価・原価率・No・期待度!$D$1:$F$8,2,0)</f>
        <v>2500</v>
      </c>
      <c r="J151" s="32">
        <f>VLOOKUP($H151,マスター_支店名・旅行先・単価・原価率・No・期待度!$D$1:$F$8,3,0)</f>
        <v>0.2</v>
      </c>
      <c r="K151" s="29">
        <f t="shared" si="9"/>
        <v>2000</v>
      </c>
      <c r="L151" s="18">
        <v>2</v>
      </c>
      <c r="M151" s="30" t="str">
        <f>VLOOKUP(L151,マスター_支店名・旅行先・単価・原価率・No・期待度!$H$1:$I$4,2,0)</f>
        <v>機会があれば行きたい</v>
      </c>
    </row>
    <row r="152" spans="1:13" ht="18.75" x14ac:dyDescent="0.4">
      <c r="A152" s="18">
        <v>149</v>
      </c>
      <c r="B152" s="35">
        <v>45521</v>
      </c>
      <c r="C152" s="18" t="s">
        <v>24</v>
      </c>
      <c r="D152" s="33">
        <v>20751</v>
      </c>
      <c r="E152" s="1">
        <f t="shared" si="8"/>
        <v>68</v>
      </c>
      <c r="F152" s="1">
        <v>301</v>
      </c>
      <c r="G152" s="18" t="str">
        <f>VLOOKUP(F152,マスター_支店名・旅行先・単価・原価率・No・期待度!$A$1:$B$6,2,0)</f>
        <v>徳島市</v>
      </c>
      <c r="H152" s="1" t="s">
        <v>41</v>
      </c>
      <c r="I152" s="29">
        <f>VLOOKUP($H152,マスター_支店名・旅行先・単価・原価率・No・期待度!$D$1:$F$8,2,0)</f>
        <v>1500</v>
      </c>
      <c r="J152" s="32">
        <f>VLOOKUP($H152,マスター_支店名・旅行先・単価・原価率・No・期待度!$D$1:$F$8,3,0)</f>
        <v>0.3</v>
      </c>
      <c r="K152" s="29">
        <f t="shared" si="9"/>
        <v>1050</v>
      </c>
      <c r="L152" s="18">
        <v>2</v>
      </c>
      <c r="M152" s="30" t="str">
        <f>VLOOKUP(L152,マスター_支店名・旅行先・単価・原価率・No・期待度!$H$1:$I$4,2,0)</f>
        <v>機会があれば行きたい</v>
      </c>
    </row>
    <row r="153" spans="1:13" ht="18.75" x14ac:dyDescent="0.4">
      <c r="A153" s="18">
        <v>150</v>
      </c>
      <c r="B153" s="35">
        <v>45522</v>
      </c>
      <c r="C153" s="18" t="s">
        <v>23</v>
      </c>
      <c r="D153" s="33">
        <v>19325</v>
      </c>
      <c r="E153" s="1">
        <f t="shared" si="8"/>
        <v>72</v>
      </c>
      <c r="F153" s="1">
        <v>302</v>
      </c>
      <c r="G153" s="18" t="str">
        <f>VLOOKUP(F153,マスター_支店名・旅行先・単価・原価率・No・期待度!$A$1:$B$6,2,0)</f>
        <v>鳴門市</v>
      </c>
      <c r="H153" s="1" t="s">
        <v>35</v>
      </c>
      <c r="I153" s="29">
        <f>VLOOKUP($H153,マスター_支店名・旅行先・単価・原価率・No・期待度!$D$1:$F$8,2,0)</f>
        <v>5000</v>
      </c>
      <c r="J153" s="32">
        <f>VLOOKUP($H153,マスター_支店名・旅行先・単価・原価率・No・期待度!$D$1:$F$8,3,0)</f>
        <v>0.25</v>
      </c>
      <c r="K153" s="29">
        <f t="shared" si="9"/>
        <v>3750</v>
      </c>
      <c r="L153" s="18">
        <v>2</v>
      </c>
      <c r="M153" s="30" t="str">
        <f>VLOOKUP(L153,マスター_支店名・旅行先・単価・原価率・No・期待度!$H$1:$I$4,2,0)</f>
        <v>機会があれば行きたい</v>
      </c>
    </row>
    <row r="154" spans="1:13" x14ac:dyDescent="0.4">
      <c r="B154" s="31"/>
    </row>
    <row r="155" spans="1:13" x14ac:dyDescent="0.4">
      <c r="B155" s="31"/>
    </row>
    <row r="156" spans="1:13" x14ac:dyDescent="0.4">
      <c r="B156" s="31"/>
    </row>
    <row r="157" spans="1:13" x14ac:dyDescent="0.4">
      <c r="B157" s="31"/>
    </row>
    <row r="158" spans="1:13" x14ac:dyDescent="0.4">
      <c r="B158" s="31"/>
    </row>
    <row r="159" spans="1:13" x14ac:dyDescent="0.4">
      <c r="B159" s="31"/>
    </row>
    <row r="160" spans="1:13" x14ac:dyDescent="0.4">
      <c r="B160" s="31"/>
    </row>
    <row r="161" spans="2:2" x14ac:dyDescent="0.4">
      <c r="B161" s="31"/>
    </row>
    <row r="162" spans="2:2" x14ac:dyDescent="0.4">
      <c r="B162" s="31"/>
    </row>
    <row r="163" spans="2:2" x14ac:dyDescent="0.4">
      <c r="B163" s="31"/>
    </row>
    <row r="164" spans="2:2" x14ac:dyDescent="0.4">
      <c r="B164" s="31"/>
    </row>
    <row r="165" spans="2:2" x14ac:dyDescent="0.4">
      <c r="B165" s="31"/>
    </row>
    <row r="166" spans="2:2" x14ac:dyDescent="0.4">
      <c r="B166" s="31"/>
    </row>
    <row r="167" spans="2:2" x14ac:dyDescent="0.4">
      <c r="B167" s="31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/>
  </sheetViews>
  <sheetFormatPr defaultRowHeight="18.75" x14ac:dyDescent="0.4"/>
  <cols>
    <col min="1" max="1" width="19.125" bestFit="1" customWidth="1"/>
    <col min="2" max="10" width="10.625" customWidth="1"/>
  </cols>
  <sheetData>
    <row r="1" spans="1:10" ht="21" customHeight="1" thickBot="1" x14ac:dyDescent="0.45">
      <c r="A1" s="55" t="s">
        <v>31</v>
      </c>
      <c r="B1" s="55" t="s">
        <v>53</v>
      </c>
      <c r="C1" s="55" t="s">
        <v>54</v>
      </c>
      <c r="D1" s="55" t="s">
        <v>55</v>
      </c>
      <c r="E1" s="55" t="s">
        <v>56</v>
      </c>
      <c r="F1" s="55" t="s">
        <v>57</v>
      </c>
      <c r="G1" s="55" t="s">
        <v>58</v>
      </c>
      <c r="H1" s="56" t="s">
        <v>59</v>
      </c>
      <c r="I1" s="48" t="s">
        <v>9</v>
      </c>
      <c r="J1" s="50" t="s">
        <v>60</v>
      </c>
    </row>
    <row r="2" spans="1:10" ht="21" customHeight="1" thickTop="1" x14ac:dyDescent="0.4">
      <c r="A2" s="53" t="s">
        <v>33</v>
      </c>
      <c r="B2" s="5"/>
      <c r="C2" s="5"/>
      <c r="D2" s="5"/>
      <c r="E2" s="5"/>
      <c r="F2" s="5"/>
      <c r="G2" s="5"/>
      <c r="H2" s="44"/>
      <c r="I2" s="54"/>
      <c r="J2" s="46"/>
    </row>
    <row r="3" spans="1:10" ht="21" customHeight="1" x14ac:dyDescent="0.4">
      <c r="A3" s="1" t="s">
        <v>38</v>
      </c>
      <c r="B3" s="1"/>
      <c r="C3" s="1"/>
      <c r="D3" s="1"/>
      <c r="E3" s="1"/>
      <c r="F3" s="1"/>
      <c r="G3" s="1"/>
      <c r="H3" s="37"/>
      <c r="I3" s="38"/>
      <c r="J3" s="39"/>
    </row>
    <row r="4" spans="1:10" ht="21" customHeight="1" x14ac:dyDescent="0.4">
      <c r="A4" s="1" t="s">
        <v>39</v>
      </c>
      <c r="B4" s="1"/>
      <c r="C4" s="1"/>
      <c r="D4" s="1"/>
      <c r="E4" s="1"/>
      <c r="F4" s="1"/>
      <c r="G4" s="1"/>
      <c r="H4" s="37"/>
      <c r="I4" s="38"/>
      <c r="J4" s="39"/>
    </row>
    <row r="5" spans="1:10" ht="21" customHeight="1" x14ac:dyDescent="0.4">
      <c r="A5" s="1" t="s">
        <v>40</v>
      </c>
      <c r="B5" s="1"/>
      <c r="C5" s="1"/>
      <c r="D5" s="1"/>
      <c r="E5" s="1"/>
      <c r="F5" s="1"/>
      <c r="G5" s="1"/>
      <c r="H5" s="37"/>
      <c r="I5" s="38"/>
      <c r="J5" s="39"/>
    </row>
    <row r="6" spans="1:10" ht="21" customHeight="1" x14ac:dyDescent="0.4">
      <c r="A6" s="1" t="s">
        <v>41</v>
      </c>
      <c r="B6" s="1"/>
      <c r="C6" s="1"/>
      <c r="D6" s="1"/>
      <c r="E6" s="1"/>
      <c r="F6" s="1"/>
      <c r="G6" s="1"/>
      <c r="H6" s="37"/>
      <c r="I6" s="38"/>
      <c r="J6" s="39"/>
    </row>
    <row r="7" spans="1:10" ht="21" customHeight="1" x14ac:dyDescent="0.4">
      <c r="A7" s="1" t="s">
        <v>35</v>
      </c>
      <c r="B7" s="1"/>
      <c r="C7" s="1"/>
      <c r="D7" s="1"/>
      <c r="E7" s="1"/>
      <c r="F7" s="1"/>
      <c r="G7" s="1"/>
      <c r="H7" s="37"/>
      <c r="I7" s="38"/>
      <c r="J7" s="39"/>
    </row>
    <row r="8" spans="1:10" ht="21" customHeight="1" thickBot="1" x14ac:dyDescent="0.45">
      <c r="A8" s="1" t="s">
        <v>37</v>
      </c>
      <c r="B8" s="1"/>
      <c r="C8" s="1"/>
      <c r="D8" s="1"/>
      <c r="E8" s="1"/>
      <c r="F8" s="1"/>
      <c r="G8" s="1"/>
      <c r="H8" s="37"/>
      <c r="I8" s="40"/>
      <c r="J8" s="41"/>
    </row>
    <row r="10" spans="1:10" ht="19.5" thickBot="1" x14ac:dyDescent="0.45"/>
    <row r="11" spans="1:10" ht="19.5" thickBot="1" x14ac:dyDescent="0.45">
      <c r="A11" s="48" t="s">
        <v>31</v>
      </c>
      <c r="B11" s="49" t="s">
        <v>73</v>
      </c>
      <c r="C11" s="49" t="s">
        <v>75</v>
      </c>
      <c r="D11" s="49" t="s">
        <v>74</v>
      </c>
      <c r="E11" s="50" t="s">
        <v>76</v>
      </c>
    </row>
    <row r="12" spans="1:10" ht="19.5" thickTop="1" x14ac:dyDescent="0.4">
      <c r="A12" s="45" t="s">
        <v>33</v>
      </c>
      <c r="B12" s="5"/>
      <c r="C12" s="7"/>
      <c r="D12" s="5"/>
      <c r="E12" s="63"/>
    </row>
    <row r="13" spans="1:10" x14ac:dyDescent="0.4">
      <c r="A13" s="38" t="s">
        <v>38</v>
      </c>
      <c r="B13" s="1"/>
      <c r="C13" s="3"/>
      <c r="D13" s="1"/>
      <c r="E13" s="58"/>
    </row>
    <row r="14" spans="1:10" x14ac:dyDescent="0.4">
      <c r="A14" s="38" t="s">
        <v>39</v>
      </c>
      <c r="B14" s="1"/>
      <c r="C14" s="3"/>
      <c r="D14" s="1"/>
      <c r="E14" s="58"/>
    </row>
    <row r="15" spans="1:10" x14ac:dyDescent="0.4">
      <c r="A15" s="38" t="s">
        <v>40</v>
      </c>
      <c r="B15" s="1"/>
      <c r="C15" s="3"/>
      <c r="D15" s="1"/>
      <c r="E15" s="58"/>
    </row>
    <row r="16" spans="1:10" x14ac:dyDescent="0.4">
      <c r="A16" s="38" t="s">
        <v>41</v>
      </c>
      <c r="B16" s="1"/>
      <c r="C16" s="3"/>
      <c r="D16" s="1"/>
      <c r="E16" s="58"/>
    </row>
    <row r="17" spans="1:5" x14ac:dyDescent="0.4">
      <c r="A17" s="38" t="s">
        <v>35</v>
      </c>
      <c r="B17" s="1"/>
      <c r="C17" s="3"/>
      <c r="D17" s="1"/>
      <c r="E17" s="58"/>
    </row>
    <row r="18" spans="1:5" ht="19.5" thickBot="1" x14ac:dyDescent="0.45">
      <c r="A18" s="51" t="s">
        <v>37</v>
      </c>
      <c r="B18" s="52"/>
      <c r="C18" s="61"/>
      <c r="D18" s="52"/>
      <c r="E18" s="59"/>
    </row>
    <row r="19" spans="1:5" ht="20.25" thickTop="1" thickBot="1" x14ac:dyDescent="0.45">
      <c r="A19" s="57" t="s">
        <v>9</v>
      </c>
      <c r="B19" s="47"/>
      <c r="C19" s="62"/>
      <c r="D19" s="47"/>
      <c r="E19" s="60"/>
    </row>
  </sheetData>
  <phoneticPr fontId="2"/>
  <pageMargins left="0.74803149606299213" right="0.74803149606299213" top="0.70866141732283472" bottom="0.7086614173228347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5"/>
  <sheetViews>
    <sheetView workbookViewId="0"/>
  </sheetViews>
  <sheetFormatPr defaultRowHeight="18.75" x14ac:dyDescent="0.4"/>
  <cols>
    <col min="2" max="2" width="19.125" bestFit="1" customWidth="1"/>
    <col min="3" max="3" width="13" bestFit="1" customWidth="1"/>
  </cols>
  <sheetData>
    <row r="1" spans="1:3" x14ac:dyDescent="0.4">
      <c r="A1" s="24" t="s">
        <v>28</v>
      </c>
      <c r="B1" s="26" t="s">
        <v>30</v>
      </c>
      <c r="C1" s="26" t="s">
        <v>80</v>
      </c>
    </row>
    <row r="2" spans="1:3" x14ac:dyDescent="0.4">
      <c r="A2" s="1"/>
      <c r="B2" s="1"/>
      <c r="C2" s="1"/>
    </row>
    <row r="3" spans="1:3" x14ac:dyDescent="0.4">
      <c r="A3" s="1"/>
      <c r="B3" s="1"/>
      <c r="C3" s="1"/>
    </row>
    <row r="4" spans="1:3" x14ac:dyDescent="0.4">
      <c r="A4" s="1"/>
      <c r="B4" s="1"/>
      <c r="C4" s="1"/>
    </row>
    <row r="5" spans="1:3" x14ac:dyDescent="0.4">
      <c r="A5" s="1"/>
      <c r="B5" s="1"/>
      <c r="C5" s="1"/>
    </row>
    <row r="6" spans="1:3" x14ac:dyDescent="0.4">
      <c r="A6" s="1"/>
      <c r="B6" s="1"/>
      <c r="C6" s="1"/>
    </row>
    <row r="7" spans="1:3" x14ac:dyDescent="0.4">
      <c r="A7" s="1"/>
      <c r="B7" s="1"/>
      <c r="C7" s="1"/>
    </row>
    <row r="8" spans="1:3" x14ac:dyDescent="0.4">
      <c r="A8" s="1"/>
      <c r="B8" s="1"/>
      <c r="C8" s="1"/>
    </row>
    <row r="9" spans="1:3" x14ac:dyDescent="0.4">
      <c r="A9" s="1"/>
      <c r="B9" s="1"/>
      <c r="C9" s="1"/>
    </row>
    <row r="10" spans="1:3" x14ac:dyDescent="0.4">
      <c r="A10" s="1"/>
      <c r="B10" s="1"/>
      <c r="C10" s="1"/>
    </row>
    <row r="11" spans="1:3" x14ac:dyDescent="0.4">
      <c r="A11" s="1"/>
      <c r="B11" s="1"/>
      <c r="C11" s="1"/>
    </row>
    <row r="12" spans="1:3" x14ac:dyDescent="0.4">
      <c r="A12" s="1"/>
      <c r="B12" s="1"/>
      <c r="C12" s="1"/>
    </row>
    <row r="13" spans="1:3" x14ac:dyDescent="0.4">
      <c r="A13" s="1"/>
      <c r="B13" s="1"/>
      <c r="C13" s="1"/>
    </row>
    <row r="14" spans="1:3" x14ac:dyDescent="0.4">
      <c r="A14" s="1"/>
      <c r="B14" s="1"/>
      <c r="C14" s="1"/>
    </row>
    <row r="15" spans="1:3" x14ac:dyDescent="0.4">
      <c r="A15" s="1"/>
      <c r="B15" s="1"/>
      <c r="C15" s="1"/>
    </row>
    <row r="16" spans="1:3" x14ac:dyDescent="0.4">
      <c r="A16" s="1"/>
      <c r="B16" s="1"/>
      <c r="C16" s="1"/>
    </row>
    <row r="17" spans="1:3" x14ac:dyDescent="0.4">
      <c r="A17" s="1"/>
      <c r="B17" s="1"/>
      <c r="C17" s="1"/>
    </row>
    <row r="18" spans="1:3" x14ac:dyDescent="0.4">
      <c r="A18" s="1"/>
      <c r="B18" s="1"/>
      <c r="C18" s="1"/>
    </row>
    <row r="19" spans="1:3" x14ac:dyDescent="0.4">
      <c r="A19" s="1"/>
      <c r="B19" s="1"/>
      <c r="C19" s="1"/>
    </row>
    <row r="20" spans="1:3" x14ac:dyDescent="0.4">
      <c r="A20" s="1"/>
      <c r="B20" s="1"/>
      <c r="C20" s="1"/>
    </row>
    <row r="21" spans="1:3" x14ac:dyDescent="0.4">
      <c r="A21" s="1"/>
      <c r="B21" s="1"/>
      <c r="C21" s="1"/>
    </row>
    <row r="22" spans="1:3" x14ac:dyDescent="0.4">
      <c r="A22" s="1"/>
      <c r="B22" s="1"/>
      <c r="C22" s="1"/>
    </row>
    <row r="23" spans="1:3" x14ac:dyDescent="0.4">
      <c r="A23" s="1"/>
      <c r="B23" s="1"/>
      <c r="C23" s="1"/>
    </row>
    <row r="24" spans="1:3" x14ac:dyDescent="0.4">
      <c r="A24" s="1"/>
      <c r="B24" s="1"/>
      <c r="C24" s="1"/>
    </row>
    <row r="25" spans="1:3" x14ac:dyDescent="0.4">
      <c r="A25" s="1"/>
      <c r="B25" s="1"/>
      <c r="C25" s="1"/>
    </row>
    <row r="26" spans="1:3" x14ac:dyDescent="0.4">
      <c r="A26" s="1"/>
      <c r="B26" s="1"/>
      <c r="C26" s="1"/>
    </row>
    <row r="27" spans="1:3" x14ac:dyDescent="0.4">
      <c r="A27" s="1"/>
      <c r="B27" s="1"/>
      <c r="C27" s="1"/>
    </row>
    <row r="28" spans="1:3" x14ac:dyDescent="0.4">
      <c r="A28" s="1"/>
      <c r="B28" s="1"/>
      <c r="C28" s="1"/>
    </row>
    <row r="29" spans="1:3" x14ac:dyDescent="0.4">
      <c r="A29" s="1"/>
      <c r="B29" s="1"/>
      <c r="C29" s="1"/>
    </row>
    <row r="30" spans="1:3" x14ac:dyDescent="0.4">
      <c r="A30" s="1"/>
      <c r="B30" s="1"/>
      <c r="C30" s="1"/>
    </row>
    <row r="31" spans="1:3" x14ac:dyDescent="0.4">
      <c r="A31" s="1"/>
      <c r="B31" s="1"/>
      <c r="C31" s="1"/>
    </row>
    <row r="32" spans="1:3" x14ac:dyDescent="0.4">
      <c r="A32" s="1"/>
      <c r="B32" s="1"/>
      <c r="C32" s="1"/>
    </row>
    <row r="33" spans="1:3" x14ac:dyDescent="0.4">
      <c r="A33" s="1"/>
      <c r="B33" s="1"/>
      <c r="C33" s="1"/>
    </row>
    <row r="34" spans="1:3" x14ac:dyDescent="0.4">
      <c r="A34" s="1"/>
      <c r="B34" s="1"/>
      <c r="C34" s="1"/>
    </row>
    <row r="35" spans="1:3" x14ac:dyDescent="0.4">
      <c r="A35" s="1"/>
      <c r="B35" s="1"/>
      <c r="C35" s="1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I12"/>
  <sheetViews>
    <sheetView workbookViewId="0">
      <selection activeCell="I12" sqref="I12"/>
    </sheetView>
  </sheetViews>
  <sheetFormatPr defaultRowHeight="18.75" x14ac:dyDescent="0.4"/>
  <cols>
    <col min="1" max="1" width="19.125" bestFit="1" customWidth="1"/>
    <col min="2" max="2" width="11.25" bestFit="1" customWidth="1"/>
    <col min="3" max="7" width="7" bestFit="1" customWidth="1"/>
    <col min="8" max="8" width="5.375" bestFit="1" customWidth="1"/>
    <col min="9" max="9" width="5.5" bestFit="1" customWidth="1"/>
    <col min="10" max="50" width="4" bestFit="1" customWidth="1"/>
    <col min="51" max="51" width="5.5" bestFit="1" customWidth="1"/>
  </cols>
  <sheetData>
    <row r="3" spans="1:9" x14ac:dyDescent="0.4">
      <c r="A3" s="42" t="s">
        <v>64</v>
      </c>
      <c r="B3" s="42" t="s">
        <v>61</v>
      </c>
    </row>
    <row r="4" spans="1:9" x14ac:dyDescent="0.4">
      <c r="A4" s="42" t="s">
        <v>63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 t="s">
        <v>71</v>
      </c>
      <c r="I4" t="s">
        <v>62</v>
      </c>
    </row>
    <row r="5" spans="1:9" x14ac:dyDescent="0.4">
      <c r="A5" s="43" t="s">
        <v>32</v>
      </c>
      <c r="B5">
        <v>1</v>
      </c>
      <c r="C5">
        <v>2</v>
      </c>
      <c r="D5">
        <v>7</v>
      </c>
      <c r="E5">
        <v>6</v>
      </c>
      <c r="F5">
        <v>3</v>
      </c>
      <c r="G5">
        <v>1</v>
      </c>
      <c r="H5">
        <v>1</v>
      </c>
      <c r="I5">
        <v>21</v>
      </c>
    </row>
    <row r="6" spans="1:9" x14ac:dyDescent="0.4">
      <c r="A6" s="43" t="s">
        <v>38</v>
      </c>
      <c r="B6">
        <v>0</v>
      </c>
      <c r="C6">
        <v>1</v>
      </c>
      <c r="D6">
        <v>8</v>
      </c>
      <c r="E6">
        <v>5</v>
      </c>
      <c r="F6">
        <v>3</v>
      </c>
      <c r="G6">
        <v>0</v>
      </c>
      <c r="H6">
        <v>1</v>
      </c>
      <c r="I6">
        <v>18</v>
      </c>
    </row>
    <row r="7" spans="1:9" x14ac:dyDescent="0.4">
      <c r="A7" s="43" t="s">
        <v>39</v>
      </c>
      <c r="B7">
        <v>0</v>
      </c>
      <c r="C7">
        <v>1</v>
      </c>
      <c r="D7">
        <v>3</v>
      </c>
      <c r="E7">
        <v>4</v>
      </c>
      <c r="F7">
        <v>5</v>
      </c>
      <c r="G7">
        <v>1</v>
      </c>
      <c r="H7">
        <v>3</v>
      </c>
      <c r="I7">
        <v>17</v>
      </c>
    </row>
    <row r="8" spans="1:9" x14ac:dyDescent="0.4">
      <c r="A8" s="43" t="s">
        <v>40</v>
      </c>
      <c r="B8">
        <v>0</v>
      </c>
      <c r="C8">
        <v>0</v>
      </c>
      <c r="D8">
        <v>4</v>
      </c>
      <c r="E8">
        <v>6</v>
      </c>
      <c r="F8">
        <v>7</v>
      </c>
      <c r="G8">
        <v>1</v>
      </c>
      <c r="H8">
        <v>1</v>
      </c>
      <c r="I8">
        <v>19</v>
      </c>
    </row>
    <row r="9" spans="1:9" x14ac:dyDescent="0.4">
      <c r="A9" s="43" t="s">
        <v>41</v>
      </c>
      <c r="B9">
        <v>0</v>
      </c>
      <c r="C9">
        <v>1</v>
      </c>
      <c r="D9">
        <v>6</v>
      </c>
      <c r="E9">
        <v>5</v>
      </c>
      <c r="F9">
        <v>10</v>
      </c>
      <c r="G9">
        <v>5</v>
      </c>
      <c r="H9">
        <v>2</v>
      </c>
      <c r="I9">
        <v>29</v>
      </c>
    </row>
    <row r="10" spans="1:9" x14ac:dyDescent="0.4">
      <c r="A10" s="43" t="s">
        <v>34</v>
      </c>
      <c r="B10">
        <v>1</v>
      </c>
      <c r="C10">
        <v>2</v>
      </c>
      <c r="D10">
        <v>1</v>
      </c>
      <c r="E10">
        <v>3</v>
      </c>
      <c r="F10">
        <v>8</v>
      </c>
      <c r="G10">
        <v>2</v>
      </c>
      <c r="H10">
        <v>4</v>
      </c>
      <c r="I10">
        <v>21</v>
      </c>
    </row>
    <row r="11" spans="1:9" x14ac:dyDescent="0.4">
      <c r="A11" s="43" t="s">
        <v>36</v>
      </c>
      <c r="B11">
        <v>0</v>
      </c>
      <c r="C11">
        <v>1</v>
      </c>
      <c r="D11">
        <v>6</v>
      </c>
      <c r="E11">
        <v>9</v>
      </c>
      <c r="F11">
        <v>6</v>
      </c>
      <c r="G11">
        <v>1</v>
      </c>
      <c r="H11">
        <v>2</v>
      </c>
      <c r="I11">
        <v>25</v>
      </c>
    </row>
    <row r="12" spans="1:9" x14ac:dyDescent="0.4">
      <c r="A12" s="43" t="s">
        <v>62</v>
      </c>
      <c r="B12">
        <v>2</v>
      </c>
      <c r="C12">
        <v>8</v>
      </c>
      <c r="D12">
        <v>35</v>
      </c>
      <c r="E12">
        <v>38</v>
      </c>
      <c r="F12">
        <v>42</v>
      </c>
      <c r="G12">
        <v>11</v>
      </c>
      <c r="H12">
        <v>14</v>
      </c>
      <c r="I12">
        <v>150</v>
      </c>
    </row>
  </sheetData>
  <phoneticPr fontId="2"/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12"/>
  <sheetViews>
    <sheetView zoomScaleNormal="100" workbookViewId="0">
      <selection activeCell="A5" sqref="A5"/>
    </sheetView>
  </sheetViews>
  <sheetFormatPr defaultRowHeight="18.75" x14ac:dyDescent="0.4"/>
  <cols>
    <col min="1" max="1" width="19.125" bestFit="1" customWidth="1"/>
    <col min="2" max="2" width="11.25" bestFit="1" customWidth="1"/>
    <col min="3" max="4" width="5.5" bestFit="1" customWidth="1"/>
  </cols>
  <sheetData>
    <row r="3" spans="1:4" x14ac:dyDescent="0.4">
      <c r="A3" s="42" t="s">
        <v>64</v>
      </c>
      <c r="B3" s="42" t="s">
        <v>61</v>
      </c>
    </row>
    <row r="4" spans="1:4" x14ac:dyDescent="0.4">
      <c r="A4" s="42" t="s">
        <v>63</v>
      </c>
      <c r="B4" t="s">
        <v>74</v>
      </c>
      <c r="C4" t="s">
        <v>72</v>
      </c>
      <c r="D4" t="s">
        <v>62</v>
      </c>
    </row>
    <row r="5" spans="1:4" x14ac:dyDescent="0.4">
      <c r="A5" s="43" t="s">
        <v>32</v>
      </c>
      <c r="B5">
        <v>11</v>
      </c>
      <c r="C5">
        <v>10</v>
      </c>
      <c r="D5">
        <v>21</v>
      </c>
    </row>
    <row r="6" spans="1:4" x14ac:dyDescent="0.4">
      <c r="A6" s="43" t="s">
        <v>38</v>
      </c>
      <c r="B6">
        <v>10</v>
      </c>
      <c r="C6">
        <v>8</v>
      </c>
      <c r="D6">
        <v>18</v>
      </c>
    </row>
    <row r="7" spans="1:4" x14ac:dyDescent="0.4">
      <c r="A7" s="43" t="s">
        <v>39</v>
      </c>
      <c r="B7">
        <v>10</v>
      </c>
      <c r="C7">
        <v>7</v>
      </c>
      <c r="D7">
        <v>17</v>
      </c>
    </row>
    <row r="8" spans="1:4" x14ac:dyDescent="0.4">
      <c r="A8" s="43" t="s">
        <v>40</v>
      </c>
      <c r="B8">
        <v>10</v>
      </c>
      <c r="C8">
        <v>9</v>
      </c>
      <c r="D8">
        <v>19</v>
      </c>
    </row>
    <row r="9" spans="1:4" x14ac:dyDescent="0.4">
      <c r="A9" s="43" t="s">
        <v>41</v>
      </c>
      <c r="B9">
        <v>12</v>
      </c>
      <c r="C9">
        <v>17</v>
      </c>
      <c r="D9">
        <v>29</v>
      </c>
    </row>
    <row r="10" spans="1:4" x14ac:dyDescent="0.4">
      <c r="A10" s="43" t="s">
        <v>34</v>
      </c>
      <c r="B10">
        <v>9</v>
      </c>
      <c r="C10">
        <v>12</v>
      </c>
      <c r="D10">
        <v>21</v>
      </c>
    </row>
    <row r="11" spans="1:4" x14ac:dyDescent="0.4">
      <c r="A11" s="43" t="s">
        <v>36</v>
      </c>
      <c r="B11">
        <v>14</v>
      </c>
      <c r="C11">
        <v>11</v>
      </c>
      <c r="D11">
        <v>25</v>
      </c>
    </row>
    <row r="12" spans="1:4" x14ac:dyDescent="0.4">
      <c r="A12" s="43" t="s">
        <v>62</v>
      </c>
      <c r="B12">
        <v>76</v>
      </c>
      <c r="C12">
        <v>74</v>
      </c>
      <c r="D12">
        <v>150</v>
      </c>
    </row>
  </sheetData>
  <phoneticPr fontId="2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グラフ</vt:lpstr>
      </vt:variant>
      <vt:variant>
        <vt:i4>1</vt:i4>
      </vt:variant>
    </vt:vector>
  </HeadingPairs>
  <TitlesOfParts>
    <vt:vector size="13" baseType="lpstr">
      <vt:lpstr>課題1</vt:lpstr>
      <vt:lpstr>課題1解答</vt:lpstr>
      <vt:lpstr>課題2</vt:lpstr>
      <vt:lpstr>マスター_支店名・旅行先・単価・原価率・No・期待度</vt:lpstr>
      <vt:lpstr>課題2解答</vt:lpstr>
      <vt:lpstr>課題3_1</vt:lpstr>
      <vt:lpstr>課題3_2</vt:lpstr>
      <vt:lpstr>Sheet8</vt:lpstr>
      <vt:lpstr>Sheet9</vt:lpstr>
      <vt:lpstr>Sheet10</vt:lpstr>
      <vt:lpstr>課題3解答_1</vt:lpstr>
      <vt:lpstr>課題3解答_2</vt:lpstr>
      <vt:lpstr>グラフ1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2025-11-20T05:37:23Z</dcterms:created>
  <dcterms:modified xsi:type="dcterms:W3CDTF">2025-11-20T05:37:27Z</dcterms:modified>
</cp:coreProperties>
</file>